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50" windowWidth="18195" windowHeight="11955"/>
  </bookViews>
  <sheets>
    <sheet name="Лист1" sheetId="1" r:id="rId1"/>
    <sheet name="Лист2" sheetId="2" r:id="rId2"/>
    <sheet name="Числ" sheetId="4" r:id="rId3"/>
  </sheets>
  <definedNames>
    <definedName name="_xlnm.Print_Area" localSheetId="0">Лист1!$A$1:$BI$76</definedName>
  </definedNames>
  <calcPr calcId="145621"/>
</workbook>
</file>

<file path=xl/calcChain.xml><?xml version="1.0" encoding="utf-8"?>
<calcChain xmlns="http://schemas.openxmlformats.org/spreadsheetml/2006/main">
  <c r="O8" i="2" l="1"/>
  <c r="E22" i="2" l="1"/>
  <c r="D22" i="2"/>
  <c r="N8" i="2" l="1"/>
  <c r="M8" i="2" l="1"/>
  <c r="L8" i="2"/>
  <c r="K8" i="2" l="1"/>
  <c r="D8" i="2"/>
  <c r="S41" i="4" l="1"/>
  <c r="S51" i="4" s="1"/>
  <c r="P33" i="4"/>
  <c r="N33" i="4"/>
  <c r="M33" i="4"/>
  <c r="L33" i="4"/>
  <c r="K33" i="4"/>
  <c r="J33" i="4"/>
  <c r="I33" i="4"/>
  <c r="H33" i="4"/>
  <c r="G33" i="4"/>
  <c r="F33" i="4"/>
  <c r="E33" i="4"/>
  <c r="D33" i="4"/>
  <c r="C33" i="4"/>
  <c r="Y31" i="4"/>
  <c r="X31" i="4"/>
  <c r="W31" i="4"/>
  <c r="V31" i="4"/>
  <c r="U31" i="4"/>
  <c r="T31" i="4"/>
  <c r="Y29" i="4"/>
  <c r="X29" i="4"/>
  <c r="W29" i="4"/>
  <c r="V29" i="4"/>
  <c r="U29" i="4"/>
  <c r="T29" i="4"/>
  <c r="Y27" i="4"/>
  <c r="X27" i="4"/>
  <c r="W27" i="4"/>
  <c r="V27" i="4"/>
  <c r="U27" i="4"/>
  <c r="T27" i="4"/>
  <c r="Y25" i="4"/>
  <c r="X25" i="4"/>
  <c r="W25" i="4"/>
  <c r="V25" i="4"/>
  <c r="U25" i="4"/>
  <c r="T25" i="4"/>
  <c r="Y23" i="4"/>
  <c r="X23" i="4"/>
  <c r="W23" i="4"/>
  <c r="V23" i="4"/>
  <c r="U23" i="4"/>
  <c r="T23" i="4"/>
  <c r="Y21" i="4"/>
  <c r="X21" i="4"/>
  <c r="W21" i="4"/>
  <c r="V21" i="4"/>
  <c r="U21" i="4"/>
  <c r="T21" i="4"/>
  <c r="Y19" i="4"/>
  <c r="X19" i="4"/>
  <c r="W19" i="4"/>
  <c r="V19" i="4"/>
  <c r="U19" i="4"/>
  <c r="T19" i="4"/>
  <c r="Y17" i="4"/>
  <c r="X17" i="4"/>
  <c r="W17" i="4"/>
  <c r="V17" i="4"/>
  <c r="U17" i="4"/>
  <c r="T17" i="4"/>
  <c r="Y15" i="4"/>
  <c r="X15" i="4"/>
  <c r="W15" i="4"/>
  <c r="V15" i="4"/>
  <c r="U15" i="4"/>
  <c r="T15" i="4"/>
  <c r="Y13" i="4"/>
  <c r="X13" i="4"/>
  <c r="W13" i="4"/>
  <c r="V13" i="4"/>
  <c r="U13" i="4"/>
  <c r="T13" i="4"/>
  <c r="Y11" i="4"/>
  <c r="X11" i="4"/>
  <c r="W11" i="4"/>
  <c r="V11" i="4"/>
  <c r="U11" i="4"/>
  <c r="T11" i="4"/>
  <c r="Y9" i="4"/>
  <c r="X9" i="4"/>
  <c r="W9" i="4"/>
  <c r="V9" i="4"/>
  <c r="U9" i="4"/>
  <c r="T9" i="4"/>
  <c r="Y7" i="4"/>
  <c r="X7" i="4"/>
  <c r="W7" i="4"/>
  <c r="V7" i="4"/>
  <c r="U7" i="4"/>
  <c r="T7" i="4"/>
  <c r="Y5" i="4"/>
  <c r="X5" i="4"/>
  <c r="W5" i="4"/>
  <c r="V5" i="4"/>
  <c r="U5" i="4"/>
  <c r="T5" i="4"/>
  <c r="O3" i="4"/>
  <c r="O4" i="4" s="1"/>
  <c r="Q3" i="4" l="1"/>
  <c r="O33" i="4"/>
  <c r="U3" i="4" l="1"/>
  <c r="U33" i="4" s="1"/>
  <c r="Q33" i="4"/>
  <c r="S3" i="4" s="1"/>
  <c r="S33" i="4" s="1"/>
  <c r="T3" i="4"/>
  <c r="T33" i="4" s="1"/>
  <c r="W3" i="4"/>
  <c r="W33" i="4" s="1"/>
  <c r="V3" i="4"/>
  <c r="V33" i="4" s="1"/>
  <c r="Y3" i="4"/>
  <c r="Y33" i="4" s="1"/>
  <c r="X3" i="4"/>
  <c r="X33" i="4" s="1"/>
</calcChain>
</file>

<file path=xl/sharedStrings.xml><?xml version="1.0" encoding="utf-8"?>
<sst xmlns="http://schemas.openxmlformats.org/spreadsheetml/2006/main" count="138" uniqueCount="99">
  <si>
    <t>№№ТК</t>
  </si>
  <si>
    <t>Ду трубопровода</t>
  </si>
  <si>
    <t>Вид ЗА</t>
  </si>
  <si>
    <t>Ду</t>
  </si>
  <si>
    <t>кол-во</t>
  </si>
  <si>
    <t>Дата ремонта</t>
  </si>
  <si>
    <t>примечание</t>
  </si>
  <si>
    <t>№ п/п</t>
  </si>
  <si>
    <t>Расчет численности для содержания теплотрассы согласно "Рекомендациям по нормированию труда работников энергетического хозяйства" М. 1999 г.</t>
  </si>
  <si>
    <t>До 5</t>
  </si>
  <si>
    <t xml:space="preserve"> 5-10</t>
  </si>
  <si>
    <t xml:space="preserve"> 10-25</t>
  </si>
  <si>
    <t xml:space="preserve"> 25-50</t>
  </si>
  <si>
    <t xml:space="preserve"> 50-100</t>
  </si>
  <si>
    <t xml:space="preserve"> 100-150</t>
  </si>
  <si>
    <t xml:space="preserve"> 150-300</t>
  </si>
  <si>
    <t xml:space="preserve"> 300-500</t>
  </si>
  <si>
    <t xml:space="preserve"> 500-800</t>
  </si>
  <si>
    <t xml:space="preserve"> 800-1200</t>
  </si>
  <si>
    <t xml:space="preserve"> 1200-1800</t>
  </si>
  <si>
    <t xml:space="preserve"> 1600-5600</t>
  </si>
  <si>
    <t xml:space="preserve"> свыше 5600</t>
  </si>
  <si>
    <t>Наименование объекта, ул.</t>
  </si>
  <si>
    <t>Протяженность/диаметр</t>
  </si>
  <si>
    <t>Участки сети</t>
  </si>
  <si>
    <t>Кол-во тепловых камер, шт.</t>
  </si>
  <si>
    <t>V в у.е.</t>
  </si>
  <si>
    <r>
      <t xml:space="preserve">К </t>
    </r>
    <r>
      <rPr>
        <vertAlign val="subscript"/>
        <sz val="10"/>
        <rFont val="Arial Cyr"/>
        <charset val="204"/>
      </rPr>
      <t>прокладки</t>
    </r>
  </si>
  <si>
    <t>Численность,чел.</t>
  </si>
  <si>
    <t>0,22+0,222</t>
  </si>
  <si>
    <t>0,38+0,19</t>
  </si>
  <si>
    <t>0,63+0,165</t>
  </si>
  <si>
    <t>1,8+0,199</t>
  </si>
  <si>
    <t>2,6+0,102</t>
  </si>
  <si>
    <t>4,5+0,084</t>
  </si>
  <si>
    <t>L, м.</t>
  </si>
  <si>
    <t>D, мм</t>
  </si>
  <si>
    <t xml:space="preserve"> </t>
  </si>
  <si>
    <t>Всего</t>
  </si>
  <si>
    <t>Итого,чел</t>
  </si>
  <si>
    <t>Количество котлов</t>
  </si>
  <si>
    <t>Суммарная производительность котлов, Гкал/ч</t>
  </si>
  <si>
    <t>Тип, марка котла</t>
  </si>
  <si>
    <t>GP-1500</t>
  </si>
  <si>
    <t>0,1-5</t>
  </si>
  <si>
    <t>5,1-10</t>
  </si>
  <si>
    <t>10,1-25</t>
  </si>
  <si>
    <t>25,1-60</t>
  </si>
  <si>
    <t>60,1-100</t>
  </si>
  <si>
    <t>100,1-150</t>
  </si>
  <si>
    <t>150,1-200</t>
  </si>
  <si>
    <t>200,1-300</t>
  </si>
  <si>
    <t>300,1-500</t>
  </si>
  <si>
    <t>500,1-700</t>
  </si>
  <si>
    <t>Установленная мощность (гкал/час)</t>
  </si>
  <si>
    <t xml:space="preserve"> 8-9</t>
  </si>
  <si>
    <t xml:space="preserve"> 10-11</t>
  </si>
  <si>
    <t>более 11</t>
  </si>
  <si>
    <r>
      <t>К</t>
    </r>
    <r>
      <rPr>
        <vertAlign val="subscript"/>
        <sz val="10"/>
        <rFont val="Arial Cyr"/>
        <charset val="204"/>
      </rPr>
      <t>дистанц</t>
    </r>
  </si>
  <si>
    <t>Условные обозначения:</t>
  </si>
  <si>
    <t>тепловая камера</t>
  </si>
  <si>
    <t xml:space="preserve">надземный участок сети отопления </t>
  </si>
  <si>
    <t>граница балансовой принадлежности</t>
  </si>
  <si>
    <t>2d  - диаметр трубопровода отопления</t>
  </si>
  <si>
    <t>Ду.вент - условный диаметр вентиля;</t>
  </si>
  <si>
    <t>Ду зад.  - условный диаметр задвижки;</t>
  </si>
  <si>
    <t>Схема котельной Детский сад "Сказка"</t>
  </si>
  <si>
    <t>7м</t>
  </si>
  <si>
    <t>dn=57мм</t>
  </si>
  <si>
    <t>2d=89мм</t>
  </si>
  <si>
    <t xml:space="preserve">      24м</t>
  </si>
  <si>
    <t>10м</t>
  </si>
  <si>
    <t>1,5м</t>
  </si>
  <si>
    <t xml:space="preserve">       зад.Ду80-2</t>
  </si>
  <si>
    <t>2,5м</t>
  </si>
  <si>
    <t>do=45мм</t>
  </si>
  <si>
    <t>2м               dn=57мм</t>
  </si>
  <si>
    <t>от котельной до ТК</t>
  </si>
  <si>
    <t>гвс</t>
  </si>
  <si>
    <t>57/45</t>
  </si>
  <si>
    <t>от ТК до дет.сада</t>
  </si>
  <si>
    <t>ИТОГО:</t>
  </si>
  <si>
    <t>надземная - 2,5 м</t>
  </si>
  <si>
    <t>подземная - 44,5 м</t>
  </si>
  <si>
    <t>Ктельная Дет/сад "Сказка"</t>
  </si>
  <si>
    <t>4-х труб. - 47м</t>
  </si>
  <si>
    <t>надзем.</t>
  </si>
  <si>
    <t>подзем.</t>
  </si>
  <si>
    <t>4-х труб.</t>
  </si>
  <si>
    <t>общая протяженность,м</t>
  </si>
  <si>
    <t>надземный участок сети отопления  (гвс)</t>
  </si>
  <si>
    <t>подземный участок сети отопления (гвс)</t>
  </si>
  <si>
    <t>dп  -  диаметр прямого трубопровода ГВС;</t>
  </si>
  <si>
    <t>do  -  диаметр обратного трубопровода ГВС;</t>
  </si>
  <si>
    <t>объем труб, м3 (гвс)</t>
  </si>
  <si>
    <t>объем труб, м3 (общ)</t>
  </si>
  <si>
    <t>КТЭ</t>
  </si>
  <si>
    <t>Юр.лица</t>
  </si>
  <si>
    <t>Адм.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</si>
</sst>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_р_._-;\-* #,##0_р_._-;_-* &quot;-&quot;??_р_._-;_-@_-"/>
    <numFmt numFmtId="167" formatCode="0.0000"/>
    <numFmt numFmtId="168" formatCode="_-* #,##0.0_р_._-;\-* #,##0.0_р_._-;_-* &quot;-&quot;??_р_._-;_-@_-"/>
  </numFmts>
  <fonts count="3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0"/>
      <name val="Arial Cyr"/>
      <charset val="204"/>
    </font>
    <font>
      <b/>
      <sz val="12"/>
      <name val="Arial Cyr"/>
      <charset val="204"/>
    </font>
    <font>
      <vertAlign val="subscript"/>
      <sz val="10"/>
      <name val="Arial Cyr"/>
      <charset val="204"/>
    </font>
    <font>
      <b/>
      <sz val="10"/>
      <name val="Arial Cyr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b/>
      <sz val="22"/>
      <color indexed="8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36"/>
      <color theme="1"/>
      <name val="Calibri"/>
      <family val="2"/>
      <charset val="204"/>
      <scheme val="minor"/>
    </font>
    <font>
      <b/>
      <sz val="26"/>
      <color indexed="8"/>
      <name val="Times New Roman"/>
      <family val="1"/>
      <charset val="204"/>
    </font>
    <font>
      <sz val="26"/>
      <color theme="1"/>
      <name val="Calibri"/>
      <family val="2"/>
      <charset val="204"/>
      <scheme val="minor"/>
    </font>
    <font>
      <sz val="19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164" fontId="3" fillId="0" borderId="0" applyFont="0" applyFill="0" applyBorder="0" applyAlignment="0" applyProtection="0"/>
  </cellStyleXfs>
  <cellXfs count="152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3" fillId="0" borderId="0" xfId="1" applyAlignment="1" applyProtection="1">
      <alignment horizontal="center" vertical="center" wrapText="1"/>
      <protection locked="0"/>
    </xf>
    <xf numFmtId="16" fontId="3" fillId="0" borderId="0" xfId="1" applyNumberFormat="1" applyAlignment="1" applyProtection="1">
      <alignment horizontal="center" vertical="center" wrapText="1"/>
      <protection locked="0"/>
    </xf>
    <xf numFmtId="0" fontId="3" fillId="0" borderId="1" xfId="1" applyBorder="1" applyAlignment="1" applyProtection="1">
      <alignment horizontal="center" vertical="center" textRotation="90" wrapText="1"/>
      <protection locked="0"/>
    </xf>
    <xf numFmtId="0" fontId="0" fillId="0" borderId="1" xfId="1" applyFont="1" applyBorder="1" applyAlignment="1" applyProtection="1">
      <alignment horizontal="center" vertical="center" textRotation="90" wrapText="1"/>
      <protection locked="0"/>
    </xf>
    <xf numFmtId="165" fontId="3" fillId="0" borderId="0" xfId="1" applyNumberFormat="1" applyAlignment="1" applyProtection="1">
      <alignment horizontal="center" vertical="center" wrapText="1"/>
      <protection locked="0"/>
    </xf>
    <xf numFmtId="0" fontId="3" fillId="2" borderId="1" xfId="1" applyFill="1" applyBorder="1" applyAlignment="1" applyProtection="1">
      <alignment horizontal="center" vertical="center" wrapText="1"/>
      <protection locked="0"/>
    </xf>
    <xf numFmtId="166" fontId="0" fillId="2" borderId="1" xfId="2" applyNumberFormat="1" applyFont="1" applyFill="1" applyBorder="1" applyAlignment="1" applyProtection="1">
      <alignment horizontal="center" vertical="center" wrapText="1"/>
      <protection locked="0"/>
    </xf>
    <xf numFmtId="166" fontId="3" fillId="0" borderId="1" xfId="1" applyNumberFormat="1" applyBorder="1" applyAlignment="1" applyProtection="1">
      <alignment horizontal="center" vertical="center" wrapText="1"/>
      <protection locked="0"/>
    </xf>
    <xf numFmtId="0" fontId="6" fillId="0" borderId="0" xfId="1" applyFont="1" applyAlignment="1" applyProtection="1">
      <alignment horizontal="center" vertical="center" wrapText="1"/>
      <protection locked="0"/>
    </xf>
    <xf numFmtId="166" fontId="6" fillId="0" borderId="0" xfId="2" applyNumberFormat="1" applyFont="1" applyAlignment="1" applyProtection="1">
      <alignment horizontal="center" vertical="center" wrapText="1"/>
      <protection locked="0"/>
    </xf>
    <xf numFmtId="1" fontId="6" fillId="0" borderId="2" xfId="1" applyNumberFormat="1" applyFont="1" applyBorder="1" applyAlignment="1" applyProtection="1">
      <alignment horizontal="center" vertical="center" wrapText="1"/>
      <protection locked="0"/>
    </xf>
    <xf numFmtId="167" fontId="6" fillId="0" borderId="2" xfId="1" applyNumberFormat="1" applyFont="1" applyBorder="1" applyAlignment="1" applyProtection="1">
      <alignment horizontal="center" vertical="center" wrapText="1"/>
      <protection locked="0"/>
    </xf>
    <xf numFmtId="2" fontId="6" fillId="0" borderId="1" xfId="1" applyNumberFormat="1" applyFont="1" applyBorder="1" applyAlignment="1" applyProtection="1">
      <alignment horizontal="center" vertical="center" wrapText="1"/>
      <protection locked="0"/>
    </xf>
    <xf numFmtId="2" fontId="6" fillId="0" borderId="0" xfId="1" applyNumberFormat="1" applyFont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center" vertical="center" wrapText="1"/>
      <protection locked="0"/>
    </xf>
    <xf numFmtId="2" fontId="3" fillId="0" borderId="4" xfId="1" applyNumberFormat="1" applyBorder="1" applyAlignment="1" applyProtection="1">
      <alignment horizontal="center" vertical="center" wrapText="1"/>
      <protection locked="0"/>
    </xf>
    <xf numFmtId="2" fontId="3" fillId="0" borderId="0" xfId="1" applyNumberFormat="1" applyAlignment="1" applyProtection="1">
      <alignment horizontal="center" vertical="center" wrapText="1"/>
      <protection locked="0"/>
    </xf>
    <xf numFmtId="0" fontId="3" fillId="0" borderId="1" xfId="1" applyBorder="1" applyAlignment="1" applyProtection="1">
      <alignment horizontal="center" vertical="center" wrapText="1"/>
      <protection locked="0"/>
    </xf>
    <xf numFmtId="0" fontId="3" fillId="0" borderId="3" xfId="1" applyBorder="1" applyAlignment="1" applyProtection="1">
      <alignment horizontal="center" vertical="center" wrapText="1"/>
      <protection locked="0"/>
    </xf>
    <xf numFmtId="0" fontId="3" fillId="0" borderId="2" xfId="1" applyBorder="1" applyAlignment="1" applyProtection="1">
      <alignment horizontal="center" vertical="center" wrapText="1"/>
      <protection locked="0"/>
    </xf>
    <xf numFmtId="2" fontId="3" fillId="0" borderId="3" xfId="1" applyNumberFormat="1" applyBorder="1" applyAlignment="1" applyProtection="1">
      <alignment horizontal="center" vertical="center" wrapText="1"/>
    </xf>
    <xf numFmtId="2" fontId="3" fillId="0" borderId="2" xfId="1" applyNumberFormat="1" applyBorder="1" applyAlignment="1" applyProtection="1">
      <alignment horizontal="center" vertical="center" wrapText="1"/>
    </xf>
    <xf numFmtId="0" fontId="3" fillId="0" borderId="3" xfId="1" applyNumberFormat="1" applyFill="1" applyBorder="1" applyAlignment="1" applyProtection="1">
      <alignment horizontal="center" vertical="center" wrapText="1"/>
    </xf>
    <xf numFmtId="167" fontId="3" fillId="0" borderId="2" xfId="1" applyNumberFormat="1" applyFill="1" applyBorder="1" applyAlignment="1" applyProtection="1">
      <alignment horizontal="center" vertical="center" wrapText="1"/>
    </xf>
    <xf numFmtId="2" fontId="3" fillId="0" borderId="3" xfId="1" applyNumberFormat="1" applyFill="1" applyBorder="1" applyAlignment="1" applyProtection="1">
      <alignment horizontal="center" vertical="center" wrapText="1"/>
    </xf>
    <xf numFmtId="2" fontId="3" fillId="0" borderId="2" xfId="1" applyNumberFormat="1" applyFill="1" applyBorder="1" applyAlignment="1" applyProtection="1">
      <alignment horizontal="center" vertical="center" wrapText="1"/>
    </xf>
    <xf numFmtId="0" fontId="3" fillId="0" borderId="1" xfId="1" applyFill="1" applyBorder="1" applyAlignment="1" applyProtection="1">
      <alignment horizontal="center" vertical="center" wrapText="1"/>
      <protection locked="0"/>
    </xf>
    <xf numFmtId="0" fontId="3" fillId="0" borderId="0" xfId="1" applyFill="1" applyAlignment="1" applyProtection="1">
      <alignment horizontal="center" vertical="center" wrapText="1"/>
      <protection locked="0"/>
    </xf>
    <xf numFmtId="164" fontId="0" fillId="0" borderId="1" xfId="2" applyFont="1" applyBorder="1" applyAlignment="1">
      <alignment horizontal="center" vertical="center" wrapText="1"/>
    </xf>
    <xf numFmtId="164" fontId="0" fillId="0" borderId="1" xfId="2" applyFont="1" applyFill="1" applyBorder="1" applyAlignment="1">
      <alignment horizontal="center" vertical="center" wrapText="1"/>
    </xf>
    <xf numFmtId="0" fontId="3" fillId="3" borderId="1" xfId="1" applyFill="1" applyBorder="1" applyAlignment="1" applyProtection="1">
      <alignment horizontal="center" vertical="center" wrapText="1"/>
      <protection locked="0"/>
    </xf>
    <xf numFmtId="166" fontId="0" fillId="0" borderId="1" xfId="2" applyNumberFormat="1" applyFont="1" applyBorder="1" applyAlignment="1">
      <alignment horizontal="center" vertical="center" wrapText="1"/>
    </xf>
    <xf numFmtId="168" fontId="0" fillId="0" borderId="1" xfId="2" applyNumberFormat="1" applyFont="1" applyBorder="1" applyAlignment="1">
      <alignment horizontal="center" vertical="center" wrapText="1"/>
    </xf>
    <xf numFmtId="168" fontId="0" fillId="0" borderId="1" xfId="2" applyNumberFormat="1" applyFont="1" applyFill="1" applyBorder="1" applyAlignment="1">
      <alignment horizontal="center" vertical="center" wrapText="1"/>
    </xf>
    <xf numFmtId="168" fontId="0" fillId="3" borderId="1" xfId="2" applyNumberFormat="1" applyFont="1" applyFill="1" applyBorder="1" applyAlignment="1">
      <alignment horizontal="center" vertical="center" wrapText="1"/>
    </xf>
    <xf numFmtId="168" fontId="3" fillId="3" borderId="1" xfId="1" applyNumberFormat="1" applyFill="1" applyBorder="1" applyAlignment="1" applyProtection="1">
      <alignment horizontal="center" vertical="center" wrapText="1"/>
      <protection locked="0"/>
    </xf>
    <xf numFmtId="168" fontId="3" fillId="0" borderId="1" xfId="1" applyNumberFormat="1" applyFill="1" applyBorder="1" applyAlignment="1" applyProtection="1">
      <alignment horizontal="center" vertical="center" wrapText="1"/>
      <protection locked="0"/>
    </xf>
    <xf numFmtId="0" fontId="0" fillId="0" borderId="0" xfId="0" applyBorder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left"/>
    </xf>
    <xf numFmtId="0" fontId="9" fillId="0" borderId="0" xfId="0" applyFont="1"/>
    <xf numFmtId="0" fontId="8" fillId="0" borderId="0" xfId="0" applyFont="1" applyBorder="1"/>
    <xf numFmtId="0" fontId="7" fillId="0" borderId="0" xfId="0" applyFont="1" applyBorder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left"/>
    </xf>
    <xf numFmtId="0" fontId="12" fillId="0" borderId="0" xfId="0" applyFont="1" applyBorder="1"/>
    <xf numFmtId="0" fontId="13" fillId="0" borderId="0" xfId="0" applyFont="1"/>
    <xf numFmtId="0" fontId="14" fillId="0" borderId="0" xfId="0" applyFont="1"/>
    <xf numFmtId="0" fontId="11" fillId="0" borderId="0" xfId="0" applyFont="1" applyBorder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19" fillId="0" borderId="0" xfId="0" applyFont="1" applyBorder="1"/>
    <xf numFmtId="0" fontId="20" fillId="0" borderId="0" xfId="0" applyFont="1"/>
    <xf numFmtId="0" fontId="19" fillId="0" borderId="0" xfId="0" applyFont="1" applyAlignment="1">
      <alignment horizontal="left"/>
    </xf>
    <xf numFmtId="0" fontId="21" fillId="0" borderId="0" xfId="0" applyFont="1"/>
    <xf numFmtId="0" fontId="21" fillId="0" borderId="0" xfId="0" applyFont="1" applyBorder="1"/>
    <xf numFmtId="0" fontId="21" fillId="0" borderId="0" xfId="0" applyFont="1" applyBorder="1" applyAlignment="1">
      <alignment horizontal="right"/>
    </xf>
    <xf numFmtId="0" fontId="22" fillId="0" borderId="0" xfId="0" applyFont="1"/>
    <xf numFmtId="0" fontId="19" fillId="0" borderId="0" xfId="0" applyFont="1" applyBorder="1" applyAlignment="1">
      <alignment horizontal="right"/>
    </xf>
    <xf numFmtId="0" fontId="28" fillId="0" borderId="0" xfId="0" applyFont="1"/>
    <xf numFmtId="0" fontId="29" fillId="0" borderId="0" xfId="0" applyFont="1"/>
    <xf numFmtId="0" fontId="0" fillId="0" borderId="0" xfId="0" applyAlignment="1">
      <alignment horizontal="right"/>
    </xf>
    <xf numFmtId="0" fontId="0" fillId="0" borderId="7" xfId="0" applyBorder="1"/>
    <xf numFmtId="0" fontId="0" fillId="4" borderId="11" xfId="0" applyFill="1" applyBorder="1"/>
    <xf numFmtId="0" fontId="0" fillId="5" borderId="1" xfId="0" applyFill="1" applyBorder="1"/>
    <xf numFmtId="0" fontId="0" fillId="6" borderId="12" xfId="0" applyFill="1" applyBorder="1"/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6" xfId="0" applyBorder="1"/>
    <xf numFmtId="0" fontId="0" fillId="4" borderId="16" xfId="0" applyFill="1" applyBorder="1"/>
    <xf numFmtId="0" fontId="0" fillId="5" borderId="2" xfId="0" applyFill="1" applyBorder="1"/>
    <xf numFmtId="0" fontId="0" fillId="6" borderId="17" xfId="0" applyFill="1" applyBorder="1"/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19" xfId="0" applyBorder="1" applyAlignment="1">
      <alignment horizontal="center" vertical="center" wrapText="1"/>
    </xf>
    <xf numFmtId="0" fontId="0" fillId="0" borderId="19" xfId="0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0" fontId="1" fillId="4" borderId="18" xfId="0" applyFont="1" applyFill="1" applyBorder="1" applyAlignment="1">
      <alignment vertical="center"/>
    </xf>
    <xf numFmtId="0" fontId="1" fillId="5" borderId="19" xfId="0" applyFont="1" applyFill="1" applyBorder="1" applyAlignment="1">
      <alignment vertical="center"/>
    </xf>
    <xf numFmtId="0" fontId="1" fillId="6" borderId="22" xfId="0" applyFont="1" applyFill="1" applyBorder="1" applyAlignment="1">
      <alignment vertical="center" wrapText="1"/>
    </xf>
    <xf numFmtId="0" fontId="0" fillId="0" borderId="3" xfId="0" applyBorder="1"/>
    <xf numFmtId="0" fontId="0" fillId="0" borderId="5" xfId="0" applyBorder="1"/>
    <xf numFmtId="0" fontId="0" fillId="4" borderId="23" xfId="0" applyFill="1" applyBorder="1"/>
    <xf numFmtId="0" fontId="0" fillId="5" borderId="3" xfId="0" applyFill="1" applyBorder="1"/>
    <xf numFmtId="0" fontId="0" fillId="6" borderId="24" xfId="0" applyFill="1" applyBorder="1"/>
    <xf numFmtId="0" fontId="0" fillId="0" borderId="18" xfId="0" applyBorder="1"/>
    <xf numFmtId="0" fontId="0" fillId="0" borderId="19" xfId="0" applyBorder="1"/>
    <xf numFmtId="0" fontId="1" fillId="0" borderId="19" xfId="0" applyFont="1" applyBorder="1" applyAlignment="1">
      <alignment horizontal="right"/>
    </xf>
    <xf numFmtId="0" fontId="1" fillId="0" borderId="19" xfId="0" applyFont="1" applyBorder="1"/>
    <xf numFmtId="0" fontId="1" fillId="0" borderId="20" xfId="0" applyFont="1" applyBorder="1"/>
    <xf numFmtId="0" fontId="1" fillId="4" borderId="18" xfId="0" applyFont="1" applyFill="1" applyBorder="1"/>
    <xf numFmtId="0" fontId="0" fillId="5" borderId="19" xfId="0" applyFill="1" applyBorder="1"/>
    <xf numFmtId="0" fontId="0" fillId="6" borderId="22" xfId="0" applyFill="1" applyBorder="1"/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" fillId="0" borderId="14" xfId="0" applyFont="1" applyBorder="1"/>
    <xf numFmtId="0" fontId="1" fillId="0" borderId="15" xfId="0" applyFont="1" applyBorder="1"/>
    <xf numFmtId="0" fontId="25" fillId="0" borderId="0" xfId="0" applyFont="1" applyBorder="1" applyAlignment="1">
      <alignment horizontal="center" vertical="center" wrapText="1"/>
    </xf>
    <xf numFmtId="0" fontId="11" fillId="0" borderId="0" xfId="0" applyFont="1" applyAlignment="1"/>
    <xf numFmtId="0" fontId="10" fillId="0" borderId="0" xfId="0" applyFont="1" applyAlignment="1"/>
    <xf numFmtId="0" fontId="15" fillId="0" borderId="0" xfId="0" applyFont="1" applyAlignment="1">
      <alignment horizontal="center"/>
    </xf>
    <xf numFmtId="0" fontId="2" fillId="0" borderId="0" xfId="0" applyFont="1" applyAlignment="1"/>
    <xf numFmtId="0" fontId="26" fillId="0" borderId="0" xfId="0" applyFont="1" applyAlignment="1">
      <alignment horizontal="left"/>
    </xf>
    <xf numFmtId="0" fontId="27" fillId="0" borderId="0" xfId="0" applyFont="1" applyAlignment="1"/>
    <xf numFmtId="0" fontId="0" fillId="0" borderId="0" xfId="0" applyAlignment="1"/>
    <xf numFmtId="0" fontId="21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19" fillId="0" borderId="0" xfId="0" applyFont="1" applyAlignment="1"/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0" xfId="0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3" fillId="0" borderId="1" xfId="1" applyBorder="1" applyAlignment="1" applyProtection="1">
      <alignment horizontal="center" vertical="center" wrapText="1"/>
      <protection locked="0"/>
    </xf>
    <xf numFmtId="2" fontId="3" fillId="0" borderId="0" xfId="1" applyNumberFormat="1" applyAlignment="1" applyProtection="1">
      <alignment horizontal="center" vertical="center" wrapText="1"/>
      <protection locked="0"/>
    </xf>
    <xf numFmtId="0" fontId="3" fillId="0" borderId="3" xfId="1" applyBorder="1" applyAlignment="1" applyProtection="1">
      <alignment horizontal="center" vertical="center" wrapText="1"/>
      <protection locked="0"/>
    </xf>
    <xf numFmtId="0" fontId="3" fillId="0" borderId="2" xfId="1" applyBorder="1" applyAlignment="1" applyProtection="1">
      <alignment horizontal="center" vertical="center" wrapText="1"/>
      <protection locked="0"/>
    </xf>
    <xf numFmtId="0" fontId="3" fillId="0" borderId="3" xfId="1" applyNumberFormat="1" applyFill="1" applyBorder="1" applyAlignment="1" applyProtection="1">
      <alignment horizontal="center" vertical="center" wrapText="1"/>
    </xf>
    <xf numFmtId="167" fontId="3" fillId="0" borderId="2" xfId="1" applyNumberFormat="1" applyFill="1" applyBorder="1" applyAlignment="1" applyProtection="1">
      <alignment horizontal="center" vertical="center" wrapText="1"/>
    </xf>
    <xf numFmtId="2" fontId="3" fillId="0" borderId="3" xfId="1" applyNumberFormat="1" applyFill="1" applyBorder="1" applyAlignment="1" applyProtection="1">
      <alignment horizontal="center" vertical="center" wrapText="1"/>
    </xf>
    <xf numFmtId="2" fontId="3" fillId="0" borderId="2" xfId="1" applyNumberFormat="1" applyFill="1" applyBorder="1" applyAlignment="1" applyProtection="1">
      <alignment horizontal="center" vertical="center" wrapText="1"/>
    </xf>
    <xf numFmtId="2" fontId="3" fillId="0" borderId="3" xfId="1" applyNumberFormat="1" applyBorder="1" applyAlignment="1" applyProtection="1">
      <alignment horizontal="center" vertical="center" wrapText="1"/>
    </xf>
    <xf numFmtId="2" fontId="3" fillId="0" borderId="2" xfId="1" applyNumberFormat="1" applyBorder="1" applyAlignment="1" applyProtection="1">
      <alignment horizontal="center" vertical="center" wrapText="1"/>
    </xf>
    <xf numFmtId="166" fontId="0" fillId="0" borderId="1" xfId="2" applyNumberFormat="1" applyFont="1" applyBorder="1" applyAlignment="1" applyProtection="1">
      <alignment horizontal="center" vertical="center" wrapText="1"/>
      <protection locked="0"/>
    </xf>
    <xf numFmtId="164" fontId="0" fillId="0" borderId="1" xfId="2" applyFont="1" applyBorder="1" applyAlignment="1">
      <alignment horizontal="center" vertical="center" wrapText="1"/>
    </xf>
    <xf numFmtId="0" fontId="4" fillId="0" borderId="0" xfId="1" applyFont="1" applyBorder="1" applyAlignment="1" applyProtection="1">
      <alignment horizontal="center" vertical="center" wrapText="1"/>
      <protection locked="0"/>
    </xf>
    <xf numFmtId="0" fontId="3" fillId="0" borderId="3" xfId="1" applyNumberFormat="1" applyBorder="1" applyAlignment="1" applyProtection="1">
      <alignment horizontal="center" vertical="center" wrapText="1"/>
    </xf>
    <xf numFmtId="167" fontId="3" fillId="0" borderId="2" xfId="1" applyNumberFormat="1" applyBorder="1" applyAlignment="1" applyProtection="1">
      <alignment horizontal="center" vertical="center" wrapText="1"/>
    </xf>
    <xf numFmtId="0" fontId="0" fillId="0" borderId="0" xfId="0" applyBorder="1" applyAlignment="1"/>
    <xf numFmtId="0" fontId="23" fillId="0" borderId="0" xfId="0" applyFont="1" applyBorder="1" applyAlignment="1"/>
    <xf numFmtId="0" fontId="23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 vertical="center" wrapText="1"/>
    </xf>
    <xf numFmtId="0" fontId="24" fillId="0" borderId="0" xfId="0" applyFont="1" applyBorder="1" applyAlignment="1"/>
    <xf numFmtId="0" fontId="24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left"/>
    </xf>
    <xf numFmtId="0" fontId="30" fillId="0" borderId="0" xfId="0" applyFont="1" applyBorder="1" applyAlignment="1">
      <alignment horizontal="left"/>
    </xf>
    <xf numFmtId="0" fontId="24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vertical="center" wrapText="1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447675</xdr:colOff>
      <xdr:row>36</xdr:row>
      <xdr:rowOff>139700</xdr:rowOff>
    </xdr:from>
    <xdr:to>
      <xdr:col>17</xdr:col>
      <xdr:colOff>466725</xdr:colOff>
      <xdr:row>39</xdr:row>
      <xdr:rowOff>304800</xdr:rowOff>
    </xdr:to>
    <xdr:sp macro="" textlink="">
      <xdr:nvSpPr>
        <xdr:cNvPr id="21" name="Прямоугольник 20"/>
        <xdr:cNvSpPr/>
      </xdr:nvSpPr>
      <xdr:spPr>
        <a:xfrm>
          <a:off x="8372475" y="10769600"/>
          <a:ext cx="2457450" cy="1222375"/>
        </a:xfrm>
        <a:prstGeom prst="rect">
          <a:avLst/>
        </a:prstGeom>
        <a:solidFill>
          <a:schemeClr val="accent3"/>
        </a:solidFill>
        <a:ln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2000" b="1">
              <a:solidFill>
                <a:sysClr val="windowText" lastClr="000000"/>
              </a:solidFill>
            </a:rPr>
            <a:t>Котельная</a:t>
          </a:r>
        </a:p>
      </xdr:txBody>
    </xdr:sp>
    <xdr:clientData/>
  </xdr:twoCellAnchor>
  <xdr:twoCellAnchor>
    <xdr:from>
      <xdr:col>35</xdr:col>
      <xdr:colOff>19050</xdr:colOff>
      <xdr:row>48</xdr:row>
      <xdr:rowOff>0</xdr:rowOff>
    </xdr:from>
    <xdr:to>
      <xdr:col>36</xdr:col>
      <xdr:colOff>266700</xdr:colOff>
      <xdr:row>48</xdr:row>
      <xdr:rowOff>9525</xdr:rowOff>
    </xdr:to>
    <xdr:cxnSp macro="">
      <xdr:nvCxnSpPr>
        <xdr:cNvPr id="27" name="Прямая соединительная линия 26"/>
        <xdr:cNvCxnSpPr/>
      </xdr:nvCxnSpPr>
      <xdr:spPr>
        <a:xfrm flipV="1">
          <a:off x="21536025" y="14639925"/>
          <a:ext cx="857250" cy="9525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38100</xdr:colOff>
      <xdr:row>42</xdr:row>
      <xdr:rowOff>171450</xdr:rowOff>
    </xdr:from>
    <xdr:to>
      <xdr:col>36</xdr:col>
      <xdr:colOff>152400</xdr:colOff>
      <xdr:row>44</xdr:row>
      <xdr:rowOff>142875</xdr:rowOff>
    </xdr:to>
    <xdr:sp macro="" textlink="">
      <xdr:nvSpPr>
        <xdr:cNvPr id="28" name="Овал 27"/>
        <xdr:cNvSpPr/>
      </xdr:nvSpPr>
      <xdr:spPr>
        <a:xfrm>
          <a:off x="21555075" y="13039725"/>
          <a:ext cx="723900" cy="561975"/>
        </a:xfrm>
        <a:prstGeom prst="ellipse">
          <a:avLst/>
        </a:prstGeom>
        <a:solidFill>
          <a:schemeClr val="tx2">
            <a:lumMod val="60000"/>
            <a:lumOff val="40000"/>
          </a:schemeClr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1600">
              <a:solidFill>
                <a:sysClr val="windowText" lastClr="000000"/>
              </a:solidFill>
            </a:rPr>
            <a:t>ТК</a:t>
          </a:r>
        </a:p>
      </xdr:txBody>
    </xdr:sp>
    <xdr:clientData/>
  </xdr:twoCellAnchor>
  <xdr:twoCellAnchor>
    <xdr:from>
      <xdr:col>22</xdr:col>
      <xdr:colOff>209550</xdr:colOff>
      <xdr:row>16</xdr:row>
      <xdr:rowOff>1</xdr:rowOff>
    </xdr:from>
    <xdr:to>
      <xdr:col>29</xdr:col>
      <xdr:colOff>476250</xdr:colOff>
      <xdr:row>23</xdr:row>
      <xdr:rowOff>142876</xdr:rowOff>
    </xdr:to>
    <xdr:sp macro="" textlink="">
      <xdr:nvSpPr>
        <xdr:cNvPr id="10" name="Прямоугольник 9"/>
        <xdr:cNvSpPr/>
      </xdr:nvSpPr>
      <xdr:spPr>
        <a:xfrm>
          <a:off x="13620750" y="4505326"/>
          <a:ext cx="5362575" cy="2476500"/>
        </a:xfrm>
        <a:prstGeom prst="rect">
          <a:avLst/>
        </a:prstGeom>
        <a:solidFill>
          <a:schemeClr val="accent3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2400" b="1">
              <a:solidFill>
                <a:sysClr val="windowText" lastClr="000000"/>
              </a:solidFill>
            </a:rPr>
            <a:t>Дет.сад "Сказка"</a:t>
          </a:r>
        </a:p>
      </xdr:txBody>
    </xdr:sp>
    <xdr:clientData/>
  </xdr:twoCellAnchor>
  <xdr:twoCellAnchor>
    <xdr:from>
      <xdr:col>35</xdr:col>
      <xdr:colOff>19050</xdr:colOff>
      <xdr:row>52</xdr:row>
      <xdr:rowOff>247650</xdr:rowOff>
    </xdr:from>
    <xdr:to>
      <xdr:col>35</xdr:col>
      <xdr:colOff>581025</xdr:colOff>
      <xdr:row>52</xdr:row>
      <xdr:rowOff>247650</xdr:rowOff>
    </xdr:to>
    <xdr:cxnSp macro="">
      <xdr:nvCxnSpPr>
        <xdr:cNvPr id="11" name="Прямая соединительная линия 10"/>
        <xdr:cNvCxnSpPr/>
      </xdr:nvCxnSpPr>
      <xdr:spPr>
        <a:xfrm>
          <a:off x="21536025" y="16068675"/>
          <a:ext cx="561975" cy="0"/>
        </a:xfrm>
        <a:prstGeom prst="line">
          <a:avLst/>
        </a:prstGeom>
        <a:ln w="2540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600077</xdr:colOff>
      <xdr:row>74</xdr:row>
      <xdr:rowOff>0</xdr:rowOff>
    </xdr:from>
    <xdr:to>
      <xdr:col>61</xdr:col>
      <xdr:colOff>9525</xdr:colOff>
      <xdr:row>74</xdr:row>
      <xdr:rowOff>19050</xdr:rowOff>
    </xdr:to>
    <xdr:cxnSp macro="">
      <xdr:nvCxnSpPr>
        <xdr:cNvPr id="23" name="Прямая соединительная линия 22"/>
        <xdr:cNvCxnSpPr/>
      </xdr:nvCxnSpPr>
      <xdr:spPr>
        <a:xfrm flipH="1">
          <a:off x="600077" y="21155025"/>
          <a:ext cx="30927673" cy="19050"/>
        </a:xfrm>
        <a:prstGeom prst="line">
          <a:avLst/>
        </a:prstGeom>
        <a:ln w="254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600075</xdr:colOff>
      <xdr:row>1</xdr:row>
      <xdr:rowOff>19050</xdr:rowOff>
    </xdr:from>
    <xdr:to>
      <xdr:col>1</xdr:col>
      <xdr:colOff>19050</xdr:colOff>
      <xdr:row>74</xdr:row>
      <xdr:rowOff>19051</xdr:rowOff>
    </xdr:to>
    <xdr:cxnSp macro="">
      <xdr:nvCxnSpPr>
        <xdr:cNvPr id="29" name="Прямая соединительная линия 28"/>
        <xdr:cNvCxnSpPr/>
      </xdr:nvCxnSpPr>
      <xdr:spPr>
        <a:xfrm flipV="1">
          <a:off x="3038475" y="209550"/>
          <a:ext cx="28575" cy="14716126"/>
        </a:xfrm>
        <a:prstGeom prst="line">
          <a:avLst/>
        </a:prstGeom>
        <a:ln w="254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</xdr:colOff>
      <xdr:row>0</xdr:row>
      <xdr:rowOff>161925</xdr:rowOff>
    </xdr:from>
    <xdr:to>
      <xdr:col>61</xdr:col>
      <xdr:colOff>0</xdr:colOff>
      <xdr:row>1</xdr:row>
      <xdr:rowOff>0</xdr:rowOff>
    </xdr:to>
    <xdr:cxnSp macro="">
      <xdr:nvCxnSpPr>
        <xdr:cNvPr id="34" name="Прямая соединительная линия 33"/>
        <xdr:cNvCxnSpPr/>
      </xdr:nvCxnSpPr>
      <xdr:spPr>
        <a:xfrm flipH="1">
          <a:off x="3067050" y="161925"/>
          <a:ext cx="20688301" cy="28575"/>
        </a:xfrm>
        <a:prstGeom prst="line">
          <a:avLst/>
        </a:prstGeom>
        <a:ln w="254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933450</xdr:colOff>
      <xdr:row>0</xdr:row>
      <xdr:rowOff>171450</xdr:rowOff>
    </xdr:from>
    <xdr:to>
      <xdr:col>61</xdr:col>
      <xdr:colOff>9525</xdr:colOff>
      <xdr:row>74</xdr:row>
      <xdr:rowOff>9525</xdr:rowOff>
    </xdr:to>
    <xdr:cxnSp macro="">
      <xdr:nvCxnSpPr>
        <xdr:cNvPr id="37" name="Прямая соединительная линия 36"/>
        <xdr:cNvCxnSpPr/>
      </xdr:nvCxnSpPr>
      <xdr:spPr>
        <a:xfrm flipV="1">
          <a:off x="31508700" y="171450"/>
          <a:ext cx="19050" cy="20993100"/>
        </a:xfrm>
        <a:prstGeom prst="line">
          <a:avLst/>
        </a:prstGeom>
        <a:ln w="254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608013</xdr:colOff>
      <xdr:row>26</xdr:row>
      <xdr:rowOff>19050</xdr:rowOff>
    </xdr:from>
    <xdr:to>
      <xdr:col>20</xdr:col>
      <xdr:colOff>9525</xdr:colOff>
      <xdr:row>32</xdr:row>
      <xdr:rowOff>76201</xdr:rowOff>
    </xdr:to>
    <xdr:cxnSp macro="">
      <xdr:nvCxnSpPr>
        <xdr:cNvPr id="14" name="Прямая соединительная линия 13"/>
        <xdr:cNvCxnSpPr/>
      </xdr:nvCxnSpPr>
      <xdr:spPr>
        <a:xfrm flipV="1">
          <a:off x="12190413" y="7858125"/>
          <a:ext cx="11112" cy="1790701"/>
        </a:xfrm>
        <a:prstGeom prst="line">
          <a:avLst/>
        </a:prstGeom>
        <a:ln w="19050">
          <a:prstDash val="soli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466725</xdr:colOff>
      <xdr:row>33</xdr:row>
      <xdr:rowOff>0</xdr:rowOff>
    </xdr:from>
    <xdr:to>
      <xdr:col>19</xdr:col>
      <xdr:colOff>139700</xdr:colOff>
      <xdr:row>33</xdr:row>
      <xdr:rowOff>1588</xdr:rowOff>
    </xdr:to>
    <xdr:cxnSp macro="">
      <xdr:nvCxnSpPr>
        <xdr:cNvPr id="19" name="Прямая соединительная линия 18"/>
        <xdr:cNvCxnSpPr>
          <a:endCxn id="31" idx="2"/>
        </xdr:cNvCxnSpPr>
      </xdr:nvCxnSpPr>
      <xdr:spPr>
        <a:xfrm>
          <a:off x="9610725" y="9906000"/>
          <a:ext cx="2111375" cy="1588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457200</xdr:colOff>
      <xdr:row>34</xdr:row>
      <xdr:rowOff>285750</xdr:rowOff>
    </xdr:from>
    <xdr:to>
      <xdr:col>15</xdr:col>
      <xdr:colOff>457200</xdr:colOff>
      <xdr:row>36</xdr:row>
      <xdr:rowOff>139700</xdr:rowOff>
    </xdr:to>
    <xdr:cxnSp macro="">
      <xdr:nvCxnSpPr>
        <xdr:cNvPr id="7" name="Прямая соединительная линия 6"/>
        <xdr:cNvCxnSpPr>
          <a:endCxn id="21" idx="0"/>
        </xdr:cNvCxnSpPr>
      </xdr:nvCxnSpPr>
      <xdr:spPr>
        <a:xfrm>
          <a:off x="9601200" y="10239375"/>
          <a:ext cx="0" cy="530225"/>
        </a:xfrm>
        <a:prstGeom prst="line">
          <a:avLst/>
        </a:prstGeom>
        <a:ln w="19050">
          <a:prstDash val="dash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371475</xdr:colOff>
      <xdr:row>23</xdr:row>
      <xdr:rowOff>247650</xdr:rowOff>
    </xdr:from>
    <xdr:to>
      <xdr:col>25</xdr:col>
      <xdr:colOff>923925</xdr:colOff>
      <xdr:row>23</xdr:row>
      <xdr:rowOff>247650</xdr:rowOff>
    </xdr:to>
    <xdr:cxnSp macro="">
      <xdr:nvCxnSpPr>
        <xdr:cNvPr id="15" name="Прямая соединительная линия 14"/>
        <xdr:cNvCxnSpPr/>
      </xdr:nvCxnSpPr>
      <xdr:spPr>
        <a:xfrm>
          <a:off x="16030575" y="7086600"/>
          <a:ext cx="552450" cy="0"/>
        </a:xfrm>
        <a:prstGeom prst="lin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628650</xdr:colOff>
      <xdr:row>23</xdr:row>
      <xdr:rowOff>152401</xdr:rowOff>
    </xdr:from>
    <xdr:to>
      <xdr:col>25</xdr:col>
      <xdr:colOff>647700</xdr:colOff>
      <xdr:row>26</xdr:row>
      <xdr:rowOff>0</xdr:rowOff>
    </xdr:to>
    <xdr:cxnSp macro="">
      <xdr:nvCxnSpPr>
        <xdr:cNvPr id="3" name="Прямая соединительная линия 2"/>
        <xdr:cNvCxnSpPr/>
      </xdr:nvCxnSpPr>
      <xdr:spPr>
        <a:xfrm flipH="1" flipV="1">
          <a:off x="16287750" y="6991351"/>
          <a:ext cx="19050" cy="847724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457200</xdr:colOff>
      <xdr:row>32</xdr:row>
      <xdr:rowOff>323850</xdr:rowOff>
    </xdr:from>
    <xdr:to>
      <xdr:col>15</xdr:col>
      <xdr:colOff>466725</xdr:colOff>
      <xdr:row>34</xdr:row>
      <xdr:rowOff>152400</xdr:rowOff>
    </xdr:to>
    <xdr:cxnSp macro="">
      <xdr:nvCxnSpPr>
        <xdr:cNvPr id="22" name="Прямая соединительная линия 21"/>
        <xdr:cNvCxnSpPr/>
      </xdr:nvCxnSpPr>
      <xdr:spPr>
        <a:xfrm flipH="1">
          <a:off x="9601200" y="9639300"/>
          <a:ext cx="9525" cy="466725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457200</xdr:colOff>
      <xdr:row>35</xdr:row>
      <xdr:rowOff>142875</xdr:rowOff>
    </xdr:from>
    <xdr:to>
      <xdr:col>15</xdr:col>
      <xdr:colOff>466725</xdr:colOff>
      <xdr:row>36</xdr:row>
      <xdr:rowOff>139700</xdr:rowOff>
    </xdr:to>
    <xdr:cxnSp macro="">
      <xdr:nvCxnSpPr>
        <xdr:cNvPr id="24" name="Прямая соединительная линия 23"/>
        <xdr:cNvCxnSpPr>
          <a:endCxn id="21" idx="0"/>
        </xdr:cNvCxnSpPr>
      </xdr:nvCxnSpPr>
      <xdr:spPr>
        <a:xfrm flipH="1">
          <a:off x="9601200" y="10439400"/>
          <a:ext cx="9525" cy="330200"/>
        </a:xfrm>
        <a:prstGeom prst="line">
          <a:avLst/>
        </a:prstGeom>
        <a:ln w="19050">
          <a:prstDash val="dash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139700</xdr:colOff>
      <xdr:row>32</xdr:row>
      <xdr:rowOff>60325</xdr:rowOff>
    </xdr:from>
    <xdr:to>
      <xdr:col>20</xdr:col>
      <xdr:colOff>295275</xdr:colOff>
      <xdr:row>33</xdr:row>
      <xdr:rowOff>276225</xdr:rowOff>
    </xdr:to>
    <xdr:sp macro="" textlink="">
      <xdr:nvSpPr>
        <xdr:cNvPr id="31" name="Овал 30"/>
        <xdr:cNvSpPr/>
      </xdr:nvSpPr>
      <xdr:spPr>
        <a:xfrm>
          <a:off x="11722100" y="9632950"/>
          <a:ext cx="765175" cy="54927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ru-RU" sz="1200">
              <a:solidFill>
                <a:sysClr val="windowText" lastClr="000000"/>
              </a:solidFill>
            </a:rPr>
            <a:t>   </a:t>
          </a:r>
          <a:r>
            <a:rPr lang="ru-RU" sz="1800">
              <a:solidFill>
                <a:sysClr val="windowText" lastClr="000000"/>
              </a:solidFill>
            </a:rPr>
            <a:t>ТК</a:t>
          </a:r>
        </a:p>
      </xdr:txBody>
    </xdr:sp>
    <xdr:clientData/>
  </xdr:twoCellAnchor>
  <xdr:twoCellAnchor>
    <xdr:from>
      <xdr:col>20</xdr:col>
      <xdr:colOff>19050</xdr:colOff>
      <xdr:row>26</xdr:row>
      <xdr:rowOff>19050</xdr:rowOff>
    </xdr:from>
    <xdr:to>
      <xdr:col>25</xdr:col>
      <xdr:colOff>628650</xdr:colOff>
      <xdr:row>26</xdr:row>
      <xdr:rowOff>19050</xdr:rowOff>
    </xdr:to>
    <xdr:cxnSp macro="">
      <xdr:nvCxnSpPr>
        <xdr:cNvPr id="45" name="Прямая соединительная линия 44"/>
        <xdr:cNvCxnSpPr/>
      </xdr:nvCxnSpPr>
      <xdr:spPr>
        <a:xfrm>
          <a:off x="12211050" y="7858125"/>
          <a:ext cx="4076700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0</xdr:colOff>
      <xdr:row>46</xdr:row>
      <xdr:rowOff>133350</xdr:rowOff>
    </xdr:from>
    <xdr:to>
      <xdr:col>36</xdr:col>
      <xdr:colOff>304800</xdr:colOff>
      <xdr:row>46</xdr:row>
      <xdr:rowOff>142876</xdr:rowOff>
    </xdr:to>
    <xdr:cxnSp macro="">
      <xdr:nvCxnSpPr>
        <xdr:cNvPr id="30" name="Прямая соединительная линия 29"/>
        <xdr:cNvCxnSpPr/>
      </xdr:nvCxnSpPr>
      <xdr:spPr>
        <a:xfrm flipV="1">
          <a:off x="21516975" y="14182725"/>
          <a:ext cx="914400" cy="9526"/>
        </a:xfrm>
        <a:prstGeom prst="line">
          <a:avLst/>
        </a:prstGeom>
        <a:ln w="19050">
          <a:prstDash val="lgDash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I98"/>
  <sheetViews>
    <sheetView tabSelected="1" zoomScaleNormal="100" workbookViewId="0">
      <selection activeCell="AJ69" sqref="AJ69"/>
    </sheetView>
  </sheetViews>
  <sheetFormatPr defaultRowHeight="15" x14ac:dyDescent="0.25"/>
  <cols>
    <col min="23" max="23" width="15.42578125" customWidth="1"/>
    <col min="26" max="26" width="15.28515625" customWidth="1"/>
    <col min="33" max="33" width="8.140625" customWidth="1"/>
    <col min="34" max="34" width="9.5703125" customWidth="1"/>
    <col min="35" max="35" width="9.140625" hidden="1" customWidth="1"/>
    <col min="37" max="37" width="8.5703125" customWidth="1"/>
    <col min="38" max="39" width="9.140625" hidden="1" customWidth="1"/>
    <col min="40" max="40" width="8.5703125" customWidth="1"/>
    <col min="41" max="41" width="9.7109375" customWidth="1"/>
    <col min="42" max="42" width="9" hidden="1" customWidth="1"/>
    <col min="43" max="43" width="9.28515625" customWidth="1"/>
    <col min="44" max="44" width="9.140625" hidden="1" customWidth="1"/>
    <col min="46" max="46" width="9.7109375" customWidth="1"/>
    <col min="47" max="47" width="10.28515625" customWidth="1"/>
    <col min="51" max="51" width="8.42578125" customWidth="1"/>
    <col min="52" max="52" width="0.5703125" hidden="1" customWidth="1"/>
    <col min="53" max="55" width="9.140625" hidden="1" customWidth="1"/>
    <col min="56" max="56" width="5" hidden="1" customWidth="1"/>
    <col min="57" max="57" width="5.140625" customWidth="1"/>
    <col min="58" max="59" width="4.7109375" customWidth="1"/>
    <col min="60" max="60" width="13.140625" customWidth="1"/>
    <col min="61" max="61" width="14.140625" customWidth="1"/>
  </cols>
  <sheetData>
    <row r="2" spans="5:57" ht="33.75" x14ac:dyDescent="0.5">
      <c r="E2" s="58"/>
      <c r="F2" s="57"/>
      <c r="G2" s="68"/>
      <c r="H2" s="69"/>
      <c r="I2" s="69"/>
      <c r="J2" s="69"/>
      <c r="K2" s="69"/>
      <c r="L2" s="69"/>
      <c r="M2" s="69"/>
      <c r="N2" s="69"/>
      <c r="O2" s="69"/>
      <c r="P2" s="57"/>
      <c r="Q2" s="57"/>
      <c r="R2" s="57"/>
      <c r="S2" s="57"/>
      <c r="T2" s="57"/>
      <c r="U2" s="57"/>
      <c r="V2" s="57"/>
      <c r="W2" s="57"/>
    </row>
    <row r="3" spans="5:57" ht="33.75" x14ac:dyDescent="0.5">
      <c r="E3" s="58"/>
      <c r="F3" s="57"/>
      <c r="G3" s="68"/>
      <c r="H3" s="69"/>
      <c r="I3" s="69"/>
      <c r="J3" s="69"/>
      <c r="K3" s="69"/>
      <c r="L3" s="69"/>
      <c r="M3" s="69"/>
      <c r="N3" s="69"/>
      <c r="O3" s="69"/>
      <c r="P3" s="57"/>
      <c r="Q3" s="57"/>
      <c r="R3" s="57"/>
      <c r="S3" s="57"/>
      <c r="T3" s="57"/>
      <c r="U3" s="57"/>
      <c r="V3" s="57"/>
      <c r="W3" s="57"/>
      <c r="AH3" s="43"/>
      <c r="AI3" s="50"/>
      <c r="AJ3" s="50"/>
      <c r="AK3" s="50"/>
      <c r="AL3" s="112"/>
      <c r="AM3" s="113"/>
      <c r="AN3" s="113"/>
      <c r="AO3" s="113"/>
      <c r="AP3" s="113"/>
    </row>
    <row r="4" spans="5:57" ht="33.75" x14ac:dyDescent="0.5">
      <c r="E4" s="57"/>
      <c r="F4" s="57"/>
      <c r="G4" s="69"/>
      <c r="H4" s="69"/>
      <c r="I4" s="69"/>
      <c r="J4" s="69"/>
      <c r="K4" s="69"/>
      <c r="L4" s="69"/>
      <c r="M4" s="69"/>
      <c r="N4" s="69"/>
      <c r="O4" s="69"/>
      <c r="P4" s="57"/>
      <c r="Q4" s="57"/>
      <c r="R4" s="57"/>
      <c r="S4" s="57"/>
      <c r="T4" s="57"/>
      <c r="U4" s="57"/>
      <c r="V4" s="57"/>
      <c r="W4" s="57"/>
      <c r="AH4" s="43"/>
      <c r="AI4" s="51"/>
      <c r="AJ4" s="50"/>
      <c r="AK4" s="50"/>
      <c r="AL4" s="50"/>
      <c r="AM4" s="50"/>
      <c r="AN4" s="50"/>
      <c r="AO4" s="48"/>
      <c r="AP4" s="48"/>
    </row>
    <row r="5" spans="5:57" ht="33.75" x14ac:dyDescent="0.5">
      <c r="E5" s="58"/>
      <c r="F5" s="58"/>
      <c r="G5" s="68"/>
      <c r="H5" s="68"/>
      <c r="I5" s="68"/>
      <c r="J5" s="68"/>
      <c r="K5" s="69"/>
      <c r="L5" s="69"/>
      <c r="M5" s="69"/>
      <c r="N5" s="69"/>
      <c r="O5" s="69"/>
      <c r="P5" s="57"/>
      <c r="Q5" s="57"/>
      <c r="R5" s="57"/>
      <c r="S5" s="57"/>
      <c r="T5" s="57"/>
      <c r="U5" s="57"/>
      <c r="V5" s="57"/>
      <c r="W5" s="57"/>
      <c r="AH5" s="43" t="s">
        <v>37</v>
      </c>
      <c r="AI5" s="52"/>
      <c r="AJ5" s="52"/>
      <c r="AK5" s="52"/>
      <c r="AL5" s="52"/>
      <c r="AM5" s="52"/>
      <c r="AN5" s="55"/>
      <c r="AO5" s="49"/>
      <c r="AP5" s="50"/>
    </row>
    <row r="6" spans="5:57" ht="46.5" x14ac:dyDescent="0.7">
      <c r="G6" s="69"/>
      <c r="H6" s="69"/>
      <c r="I6" s="69"/>
      <c r="J6" s="69"/>
      <c r="K6" s="69"/>
      <c r="L6" s="69"/>
      <c r="M6" s="69"/>
      <c r="N6" s="68"/>
      <c r="O6" s="68"/>
      <c r="P6" s="58"/>
      <c r="Q6" s="57"/>
      <c r="R6" s="57"/>
      <c r="S6" s="57"/>
      <c r="T6" s="57"/>
      <c r="U6" s="57"/>
      <c r="V6" s="57"/>
      <c r="W6" s="57"/>
      <c r="AF6" s="116" t="s">
        <v>66</v>
      </c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8"/>
      <c r="AW6" s="118"/>
      <c r="AX6" s="118"/>
      <c r="AY6" s="118"/>
      <c r="AZ6" s="118"/>
      <c r="BA6" s="118"/>
      <c r="BB6" s="118"/>
      <c r="BC6" s="118"/>
      <c r="BD6" s="118"/>
      <c r="BE6" s="118"/>
    </row>
    <row r="7" spans="5:57" ht="23.25" x14ac:dyDescent="0.35">
      <c r="L7" s="48"/>
      <c r="M7" s="48"/>
      <c r="N7" s="48"/>
      <c r="O7" s="48"/>
      <c r="P7" s="48"/>
      <c r="Q7" s="48"/>
      <c r="R7" s="48"/>
      <c r="S7" s="48"/>
      <c r="T7" s="48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</row>
    <row r="17" spans="1:40" ht="26.25" x14ac:dyDescent="0.4"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</row>
    <row r="18" spans="1:40" ht="26.25" x14ac:dyDescent="0.4">
      <c r="M18" s="48"/>
      <c r="N18" s="48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</row>
    <row r="19" spans="1:40" ht="26.25" x14ac:dyDescent="0.4">
      <c r="M19" s="48"/>
      <c r="N19" s="48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G19" s="43"/>
      <c r="AH19" s="43"/>
      <c r="AI19" s="46"/>
      <c r="AJ19" s="46"/>
      <c r="AK19" s="46"/>
      <c r="AL19" s="47"/>
      <c r="AM19" s="42"/>
      <c r="AN19" s="43"/>
    </row>
    <row r="20" spans="1:40" ht="26.25" x14ac:dyDescent="0.4">
      <c r="M20" s="48"/>
      <c r="N20" s="48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G20" s="43"/>
      <c r="AH20" s="44"/>
      <c r="AI20" s="42"/>
      <c r="AJ20" s="42"/>
      <c r="AK20" s="42"/>
      <c r="AL20" s="42"/>
      <c r="AM20" s="42"/>
      <c r="AN20" s="42"/>
    </row>
    <row r="21" spans="1:40" ht="26.25" x14ac:dyDescent="0.4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M21" s="48"/>
      <c r="N21" s="48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G21" s="43"/>
      <c r="AH21" s="46"/>
      <c r="AI21" s="46"/>
      <c r="AJ21" s="46"/>
      <c r="AK21" s="47"/>
      <c r="AL21" s="42"/>
      <c r="AM21" s="43"/>
    </row>
    <row r="22" spans="1:40" ht="26.25" x14ac:dyDescent="0.4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M22" s="48"/>
      <c r="N22" s="48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4"/>
      <c r="AD22" s="63"/>
      <c r="AE22" s="63"/>
      <c r="AG22" s="43"/>
      <c r="AH22" s="42"/>
      <c r="AI22" s="42"/>
      <c r="AJ22" s="42"/>
      <c r="AK22" s="42"/>
      <c r="AL22" s="42"/>
      <c r="AM22" s="42"/>
    </row>
    <row r="23" spans="1:40" ht="26.25" x14ac:dyDescent="0.4">
      <c r="M23" s="48"/>
      <c r="N23" s="48"/>
      <c r="O23" s="63"/>
      <c r="P23" s="63"/>
      <c r="Q23" s="63"/>
      <c r="R23" s="63"/>
      <c r="S23" s="63"/>
      <c r="T23" s="63"/>
      <c r="U23" s="63"/>
      <c r="V23" s="63"/>
      <c r="W23" s="64"/>
      <c r="X23" s="63"/>
      <c r="Y23" s="63"/>
      <c r="Z23" s="63"/>
      <c r="AA23" s="63"/>
      <c r="AB23" s="63"/>
      <c r="AC23" s="64"/>
      <c r="AD23" s="63"/>
      <c r="AE23" s="63"/>
    </row>
    <row r="24" spans="1:40" ht="26.25" x14ac:dyDescent="0.4">
      <c r="M24" s="48"/>
      <c r="N24" s="48"/>
      <c r="O24" s="63"/>
      <c r="P24" s="63"/>
      <c r="Q24" s="63"/>
      <c r="R24" s="63"/>
      <c r="S24" s="64"/>
      <c r="T24" s="63"/>
      <c r="U24" s="63"/>
      <c r="V24" s="63"/>
      <c r="W24" s="64"/>
      <c r="X24" s="63"/>
      <c r="Y24" s="63"/>
      <c r="Z24" s="63"/>
      <c r="AA24" s="63"/>
      <c r="AB24" s="63"/>
      <c r="AC24" s="63"/>
      <c r="AD24" s="63"/>
      <c r="AE24" s="63"/>
    </row>
    <row r="25" spans="1:40" ht="26.25" x14ac:dyDescent="0.4">
      <c r="M25" s="48"/>
      <c r="N25" s="48"/>
      <c r="O25" s="63"/>
      <c r="P25" s="63"/>
      <c r="Q25" s="63"/>
      <c r="R25" s="63"/>
      <c r="S25" s="64"/>
      <c r="T25" s="64"/>
      <c r="U25" s="64"/>
      <c r="V25" s="63"/>
      <c r="W25" s="64"/>
      <c r="X25" s="64"/>
      <c r="Y25" s="67"/>
      <c r="Z25" s="64" t="s">
        <v>76</v>
      </c>
      <c r="AA25" s="64"/>
      <c r="AB25" s="63"/>
      <c r="AC25" s="63"/>
      <c r="AD25" s="63"/>
      <c r="AE25" s="63"/>
    </row>
    <row r="26" spans="1:40" ht="26.25" x14ac:dyDescent="0.4">
      <c r="M26" s="48"/>
      <c r="N26" s="48"/>
      <c r="O26" s="63"/>
      <c r="P26" s="63"/>
      <c r="Q26" s="63"/>
      <c r="R26" s="63"/>
      <c r="S26" s="63"/>
      <c r="T26" s="63"/>
      <c r="U26" s="63"/>
      <c r="V26" s="63"/>
      <c r="W26" s="59" t="s">
        <v>69</v>
      </c>
      <c r="X26" s="67"/>
      <c r="Y26" s="65"/>
      <c r="Z26" s="67"/>
      <c r="AA26" s="119" t="s">
        <v>75</v>
      </c>
      <c r="AB26" s="120"/>
      <c r="AC26" s="63"/>
      <c r="AD26" s="63"/>
      <c r="AE26" s="63"/>
    </row>
    <row r="27" spans="1:40" ht="26.25" x14ac:dyDescent="0.4">
      <c r="M27" s="48"/>
      <c r="N27" s="48"/>
      <c r="O27" s="63"/>
      <c r="P27" s="63"/>
      <c r="Q27" s="63"/>
      <c r="R27" s="63"/>
      <c r="S27" s="64"/>
      <c r="T27" s="60"/>
      <c r="U27" s="60"/>
      <c r="V27" s="60"/>
      <c r="W27" s="60" t="s">
        <v>70</v>
      </c>
      <c r="X27" s="59"/>
      <c r="Y27" s="59" t="s">
        <v>68</v>
      </c>
      <c r="Z27" s="63"/>
      <c r="AA27" s="63"/>
      <c r="AB27" s="63"/>
      <c r="AC27" s="63"/>
      <c r="AD27" s="63"/>
      <c r="AE27" s="63"/>
    </row>
    <row r="28" spans="1:40" ht="26.25" x14ac:dyDescent="0.4">
      <c r="M28" s="48"/>
      <c r="N28" s="48"/>
      <c r="O28" s="63"/>
      <c r="P28" s="63"/>
      <c r="Q28" s="63"/>
      <c r="R28" s="63"/>
      <c r="S28" s="121" t="s">
        <v>69</v>
      </c>
      <c r="T28" s="118"/>
      <c r="U28" s="59" t="s">
        <v>71</v>
      </c>
      <c r="V28" s="64"/>
      <c r="W28" s="63"/>
      <c r="X28" s="63"/>
      <c r="Y28" s="59" t="s">
        <v>75</v>
      </c>
      <c r="Z28" s="63"/>
      <c r="AA28" s="63"/>
      <c r="AB28" s="63"/>
      <c r="AC28" s="63"/>
      <c r="AD28" s="63"/>
      <c r="AE28" s="63"/>
    </row>
    <row r="29" spans="1:40" ht="24.75" customHeight="1" x14ac:dyDescent="0.4">
      <c r="M29" s="48"/>
      <c r="N29" s="48"/>
      <c r="O29" s="63"/>
      <c r="P29" s="63"/>
      <c r="Q29" s="63"/>
      <c r="R29" s="59"/>
      <c r="S29" s="59" t="s">
        <v>68</v>
      </c>
      <c r="T29" s="59"/>
      <c r="U29" s="59"/>
      <c r="V29" s="59"/>
      <c r="W29" s="59"/>
      <c r="X29" s="63"/>
      <c r="Y29" s="63"/>
      <c r="Z29" s="63"/>
      <c r="AA29" s="63"/>
      <c r="AB29" s="63"/>
      <c r="AC29" s="63"/>
      <c r="AD29" s="63"/>
      <c r="AE29" s="63"/>
    </row>
    <row r="30" spans="1:40" ht="21" customHeight="1" x14ac:dyDescent="0.4">
      <c r="M30" s="48"/>
      <c r="N30" s="48"/>
      <c r="O30" s="63"/>
      <c r="P30" s="63"/>
      <c r="Q30" s="63"/>
      <c r="R30" s="63"/>
      <c r="S30" s="59" t="s">
        <v>75</v>
      </c>
      <c r="T30" s="59"/>
      <c r="U30" s="59"/>
      <c r="V30" s="59"/>
      <c r="W30" s="59"/>
      <c r="X30" s="63"/>
      <c r="Y30" s="63"/>
      <c r="Z30" s="63"/>
      <c r="AA30" s="63"/>
      <c r="AB30" s="63"/>
      <c r="AC30" s="63"/>
      <c r="AD30" s="63"/>
      <c r="AE30" s="63"/>
    </row>
    <row r="31" spans="1:40" ht="19.5" customHeight="1" x14ac:dyDescent="0.4">
      <c r="M31" s="48"/>
      <c r="N31" s="48"/>
      <c r="O31" s="63"/>
      <c r="P31" s="63"/>
      <c r="Q31" s="63"/>
      <c r="R31" s="63"/>
      <c r="S31" s="59"/>
      <c r="T31" s="59"/>
      <c r="U31" s="59"/>
      <c r="V31" s="59"/>
      <c r="W31" s="63"/>
      <c r="X31" s="63"/>
      <c r="Y31" s="63"/>
      <c r="Z31" s="63"/>
      <c r="AA31" s="63"/>
      <c r="AB31" s="63"/>
      <c r="AC31" s="63"/>
      <c r="AD31" s="63"/>
      <c r="AE31" s="63"/>
    </row>
    <row r="32" spans="1:40" ht="18.75" customHeight="1" x14ac:dyDescent="0.4">
      <c r="M32" s="48"/>
      <c r="N32" s="48"/>
      <c r="O32" s="63"/>
      <c r="P32" s="63"/>
      <c r="Q32" s="63"/>
      <c r="R32" s="63"/>
      <c r="S32" s="63"/>
      <c r="T32" s="59"/>
      <c r="U32" s="59"/>
      <c r="V32" s="59"/>
      <c r="W32" s="63"/>
      <c r="X32" s="63"/>
      <c r="Y32" s="63"/>
      <c r="Z32" s="63"/>
      <c r="AA32" s="63"/>
      <c r="AB32" s="63"/>
      <c r="AC32" s="63"/>
      <c r="AD32" s="63"/>
      <c r="AE32" s="63"/>
    </row>
    <row r="33" spans="1:49" ht="26.25" customHeight="1" x14ac:dyDescent="0.4">
      <c r="M33" s="48"/>
      <c r="N33" s="48"/>
      <c r="O33" s="63"/>
      <c r="P33" s="62"/>
      <c r="Q33" s="59"/>
      <c r="R33" s="122" t="s">
        <v>69</v>
      </c>
      <c r="S33" s="123"/>
      <c r="T33" s="123"/>
      <c r="U33" s="59"/>
      <c r="V33" s="59"/>
      <c r="W33" s="63"/>
      <c r="X33" s="63"/>
      <c r="Y33" s="63"/>
      <c r="Z33" s="63"/>
      <c r="AA33" s="63"/>
      <c r="AB33" s="63"/>
      <c r="AC33" s="63"/>
      <c r="AD33" s="63"/>
      <c r="AE33" s="63"/>
    </row>
    <row r="34" spans="1:49" ht="24" customHeight="1" x14ac:dyDescent="0.4">
      <c r="L34" s="62"/>
      <c r="M34" s="48"/>
      <c r="N34" s="48"/>
      <c r="O34" s="62"/>
      <c r="P34" s="62" t="s">
        <v>72</v>
      </c>
      <c r="Q34" s="62" t="s">
        <v>68</v>
      </c>
      <c r="R34" s="59"/>
      <c r="S34" s="59" t="s">
        <v>67</v>
      </c>
      <c r="T34" s="60" t="s">
        <v>73</v>
      </c>
      <c r="U34" s="60" t="s">
        <v>73</v>
      </c>
      <c r="V34" s="59"/>
      <c r="W34" s="63"/>
      <c r="X34" s="63"/>
      <c r="Y34" s="63"/>
      <c r="Z34" s="63"/>
      <c r="AA34" s="63"/>
      <c r="AB34" s="63"/>
      <c r="AC34" s="63"/>
      <c r="AD34" s="63"/>
      <c r="AE34" s="63"/>
    </row>
    <row r="35" spans="1:49" ht="27" customHeight="1" x14ac:dyDescent="0.4">
      <c r="M35" s="48"/>
      <c r="N35" s="48"/>
      <c r="O35" s="63"/>
      <c r="P35" s="62"/>
      <c r="Q35" s="62" t="s">
        <v>75</v>
      </c>
      <c r="R35" s="63"/>
      <c r="S35" s="59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</row>
    <row r="36" spans="1:49" ht="26.25" x14ac:dyDescent="0.4">
      <c r="M36" s="48"/>
      <c r="N36" s="48"/>
      <c r="O36" s="63"/>
      <c r="P36" s="62" t="s">
        <v>74</v>
      </c>
      <c r="Q36" s="62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</row>
    <row r="37" spans="1:49" ht="30.75" customHeight="1" x14ac:dyDescent="0.4">
      <c r="M37" s="48"/>
      <c r="N37" s="48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</row>
    <row r="38" spans="1:49" ht="26.25" x14ac:dyDescent="0.4">
      <c r="M38" s="48"/>
      <c r="N38" s="48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</row>
    <row r="39" spans="1:49" ht="26.25" x14ac:dyDescent="0.4">
      <c r="M39" s="48"/>
      <c r="N39" s="48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48"/>
      <c r="AG39" s="66" t="s">
        <v>59</v>
      </c>
      <c r="AH39" s="63"/>
      <c r="AI39" s="63"/>
      <c r="AJ39" s="63"/>
      <c r="AK39" s="63"/>
      <c r="AL39" s="63"/>
      <c r="AM39" s="63"/>
      <c r="AN39" s="63"/>
      <c r="AO39" s="63"/>
      <c r="AP39" s="48"/>
      <c r="AQ39" s="48"/>
      <c r="AR39" s="48"/>
      <c r="AS39" s="48"/>
      <c r="AT39" s="48"/>
      <c r="AU39" s="48"/>
      <c r="AV39" s="48"/>
      <c r="AW39" s="48"/>
    </row>
    <row r="40" spans="1:49" ht="26.25" x14ac:dyDescent="0.4">
      <c r="M40" s="48"/>
      <c r="N40" s="48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48"/>
      <c r="AG40" s="63"/>
      <c r="AH40" s="63"/>
      <c r="AI40" s="63"/>
      <c r="AJ40" s="63"/>
      <c r="AK40" s="63"/>
      <c r="AL40" s="63"/>
      <c r="AM40" s="63"/>
      <c r="AN40" s="63"/>
      <c r="AO40" s="63"/>
      <c r="AP40" s="48"/>
      <c r="AQ40" s="48"/>
      <c r="AR40" s="48"/>
      <c r="AS40" s="48"/>
      <c r="AT40" s="48"/>
      <c r="AU40" s="48"/>
      <c r="AV40" s="48"/>
      <c r="AW40" s="48"/>
    </row>
    <row r="41" spans="1:49" ht="23.25" x14ac:dyDescent="0.35">
      <c r="M41" s="48"/>
      <c r="N41" s="48"/>
      <c r="O41" s="48"/>
      <c r="P41" s="59"/>
      <c r="Q41" s="59"/>
      <c r="R41" s="59"/>
      <c r="S41" s="59"/>
      <c r="T41" s="59"/>
      <c r="U41" s="59"/>
      <c r="V41" s="61"/>
      <c r="W41" s="59"/>
      <c r="X41" s="59"/>
      <c r="Y41" s="59"/>
      <c r="Z41" s="59"/>
      <c r="AA41" s="59"/>
      <c r="AB41" s="59"/>
      <c r="AC41" s="59"/>
      <c r="AD41" s="59"/>
      <c r="AF41" s="48"/>
      <c r="AG41" s="48"/>
      <c r="AH41" s="59"/>
      <c r="AI41" s="59"/>
      <c r="AJ41" s="61" t="s">
        <v>65</v>
      </c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48"/>
      <c r="AW41" s="48"/>
    </row>
    <row r="42" spans="1:49" ht="23.25" x14ac:dyDescent="0.35">
      <c r="M42" s="48"/>
      <c r="N42" s="48"/>
      <c r="O42" s="48"/>
      <c r="P42" s="59"/>
      <c r="Q42" s="59"/>
      <c r="R42" s="59"/>
      <c r="S42" s="59"/>
      <c r="T42" s="59"/>
      <c r="U42" s="59"/>
      <c r="V42" s="61"/>
      <c r="W42" s="59"/>
      <c r="X42" s="59"/>
      <c r="Y42" s="59"/>
      <c r="Z42" s="59"/>
      <c r="AA42" s="59"/>
      <c r="AB42" s="59"/>
      <c r="AC42" s="59"/>
      <c r="AD42" s="59"/>
      <c r="AF42" s="48"/>
      <c r="AG42" s="48"/>
      <c r="AH42" s="59"/>
      <c r="AI42" s="59"/>
      <c r="AJ42" s="61" t="s">
        <v>64</v>
      </c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48"/>
      <c r="AW42" s="48"/>
    </row>
    <row r="43" spans="1:49" ht="23.25" x14ac:dyDescent="0.35">
      <c r="V43" s="45"/>
      <c r="AF43" s="48"/>
      <c r="AG43" s="48"/>
      <c r="AH43" s="59"/>
      <c r="AI43" s="59"/>
      <c r="AJ43" s="61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48"/>
      <c r="AW43" s="48"/>
    </row>
    <row r="44" spans="1:49" ht="23.25" x14ac:dyDescent="0.35">
      <c r="V44" s="45"/>
      <c r="W44" s="45"/>
      <c r="AF44" s="48"/>
      <c r="AG44" s="48"/>
      <c r="AH44" s="59"/>
      <c r="AI44" s="59"/>
      <c r="AJ44" s="61"/>
      <c r="AK44" s="61"/>
      <c r="AL44" s="59"/>
      <c r="AM44" s="59"/>
      <c r="AN44" s="61" t="s">
        <v>60</v>
      </c>
      <c r="AO44" s="59"/>
      <c r="AP44" s="59"/>
      <c r="AQ44" s="59"/>
      <c r="AR44" s="59"/>
      <c r="AS44" s="59"/>
      <c r="AT44" s="59"/>
      <c r="AU44" s="59"/>
      <c r="AV44" s="48"/>
      <c r="AW44" s="48"/>
    </row>
    <row r="45" spans="1:49" ht="23.25" x14ac:dyDescent="0.35">
      <c r="A45" s="45"/>
      <c r="V45" s="45"/>
      <c r="AF45" s="48"/>
      <c r="AG45" s="48"/>
      <c r="AH45" s="59"/>
      <c r="AI45" s="59"/>
      <c r="AJ45" s="61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48"/>
      <c r="AW45" s="48"/>
    </row>
    <row r="46" spans="1:49" ht="23.25" x14ac:dyDescent="0.35">
      <c r="A46" s="45"/>
      <c r="T46" s="42"/>
      <c r="V46" s="41"/>
      <c r="W46" s="41"/>
      <c r="AA46" s="61"/>
      <c r="AF46" s="48"/>
      <c r="AG46" s="48"/>
      <c r="AH46" s="59"/>
      <c r="AI46" s="59"/>
      <c r="AJ46" s="60"/>
      <c r="AK46" s="60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48"/>
      <c r="AW46" s="48"/>
    </row>
    <row r="47" spans="1:49" ht="23.25" x14ac:dyDescent="0.35">
      <c r="A47" s="45"/>
      <c r="X47" s="45"/>
      <c r="Y47" s="45"/>
      <c r="Z47" s="45"/>
      <c r="AA47" s="45"/>
      <c r="AB47" s="45"/>
      <c r="AF47" s="48"/>
      <c r="AG47" s="48"/>
      <c r="AH47" s="59"/>
      <c r="AI47" s="59"/>
      <c r="AJ47" s="59"/>
      <c r="AK47" s="59"/>
      <c r="AL47" s="61" t="s">
        <v>61</v>
      </c>
      <c r="AM47" s="59"/>
      <c r="AN47" s="61" t="s">
        <v>90</v>
      </c>
      <c r="AO47" s="61"/>
      <c r="AP47" s="59"/>
      <c r="AQ47" s="59"/>
      <c r="AR47" s="59"/>
      <c r="AS47" s="59"/>
      <c r="AT47" s="59"/>
      <c r="AU47" s="59"/>
      <c r="AV47" s="48"/>
      <c r="AW47" s="48"/>
    </row>
    <row r="48" spans="1:49" ht="23.25" x14ac:dyDescent="0.35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S48" s="43"/>
      <c r="T48" s="42"/>
      <c r="U48" s="43"/>
      <c r="AB48" s="61"/>
      <c r="AF48" s="48"/>
      <c r="AG48" s="48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48"/>
      <c r="AW48" s="48"/>
    </row>
    <row r="49" spans="1:49" ht="23.25" x14ac:dyDescent="0.35">
      <c r="A49" s="45"/>
      <c r="W49" s="45"/>
      <c r="AF49" s="48"/>
      <c r="AG49" s="48"/>
      <c r="AH49" s="61"/>
      <c r="AI49" s="59"/>
      <c r="AJ49" s="59"/>
      <c r="AK49" s="61"/>
      <c r="AL49" s="59"/>
      <c r="AM49" s="59"/>
      <c r="AN49" s="61" t="s">
        <v>91</v>
      </c>
      <c r="AO49" s="59"/>
      <c r="AP49" s="59"/>
      <c r="AQ49" s="59"/>
      <c r="AR49" s="59"/>
      <c r="AS49" s="59"/>
      <c r="AT49" s="59"/>
      <c r="AU49" s="59"/>
      <c r="AV49" s="48"/>
      <c r="AW49" s="48"/>
    </row>
    <row r="50" spans="1:49" ht="23.25" x14ac:dyDescent="0.35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V50" s="45"/>
      <c r="AB50" s="61"/>
      <c r="AF50" s="48"/>
      <c r="AG50" s="48"/>
      <c r="AH50" s="61"/>
      <c r="AI50" s="59"/>
      <c r="AJ50" s="61" t="s">
        <v>63</v>
      </c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48"/>
      <c r="AW50" s="48"/>
    </row>
    <row r="51" spans="1:49" ht="23.25" x14ac:dyDescent="0.35">
      <c r="L51" s="45"/>
      <c r="W51" s="41"/>
      <c r="AF51" s="48"/>
      <c r="AG51" s="48"/>
      <c r="AH51" s="61"/>
      <c r="AI51" s="59"/>
      <c r="AJ51" s="61" t="s">
        <v>92</v>
      </c>
      <c r="AK51" s="60"/>
      <c r="AL51" s="59"/>
      <c r="AM51" s="59"/>
      <c r="AN51" s="59"/>
      <c r="AO51" s="59"/>
      <c r="AP51" s="59"/>
      <c r="AQ51" s="60"/>
      <c r="AR51" s="59"/>
      <c r="AS51" s="59"/>
      <c r="AT51" s="59"/>
      <c r="AU51" s="59"/>
      <c r="AV51" s="48"/>
      <c r="AW51" s="48"/>
    </row>
    <row r="52" spans="1:49" ht="23.25" x14ac:dyDescent="0.35">
      <c r="AF52" s="48"/>
      <c r="AG52" s="48"/>
      <c r="AH52" s="61"/>
      <c r="AI52" s="59"/>
      <c r="AJ52" s="61" t="s">
        <v>93</v>
      </c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48"/>
      <c r="AW52" s="48"/>
    </row>
    <row r="53" spans="1:49" ht="23.25" x14ac:dyDescent="0.35">
      <c r="B53" s="45"/>
      <c r="C53" s="45"/>
      <c r="D53" s="45"/>
      <c r="E53" s="45"/>
      <c r="F53" s="45"/>
      <c r="G53" s="45"/>
      <c r="H53" s="45"/>
      <c r="I53" s="45"/>
      <c r="J53" s="45"/>
      <c r="K53" s="45"/>
      <c r="W53" s="45"/>
      <c r="AF53" s="48"/>
      <c r="AG53" s="48"/>
      <c r="AH53" s="59"/>
      <c r="AI53" s="59"/>
      <c r="AJ53" s="59"/>
      <c r="AK53" s="61" t="s">
        <v>62</v>
      </c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48"/>
      <c r="AW53" s="48"/>
    </row>
    <row r="54" spans="1:49" ht="23.25" x14ac:dyDescent="0.35">
      <c r="A54" s="45"/>
      <c r="AF54" s="48"/>
      <c r="AG54" s="48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48"/>
      <c r="AW54" s="48"/>
    </row>
    <row r="55" spans="1:49" ht="23.25" x14ac:dyDescent="0.35">
      <c r="B55" s="41"/>
      <c r="C55" s="41"/>
      <c r="D55" s="41"/>
      <c r="E55" s="41"/>
      <c r="F55" s="41"/>
      <c r="G55" s="41"/>
      <c r="H55" s="41"/>
      <c r="I55" s="41"/>
      <c r="J55" s="41"/>
      <c r="K55" s="41"/>
      <c r="Q55" s="41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6"/>
      <c r="AW55" s="56"/>
    </row>
    <row r="56" spans="1:49" x14ac:dyDescent="0.25">
      <c r="B56" s="41"/>
      <c r="C56" s="41"/>
      <c r="D56" s="41"/>
      <c r="E56" s="41"/>
      <c r="F56" s="41"/>
      <c r="G56" s="41"/>
      <c r="H56" s="41"/>
      <c r="I56" s="41"/>
      <c r="J56" s="41"/>
      <c r="K56" s="41"/>
      <c r="Q56" s="41"/>
    </row>
    <row r="57" spans="1:49" x14ac:dyDescent="0.25">
      <c r="B57" s="41"/>
      <c r="C57" s="41"/>
      <c r="D57" s="41"/>
      <c r="E57" s="41"/>
      <c r="F57" s="41"/>
      <c r="G57" s="41"/>
      <c r="H57" s="41"/>
      <c r="I57" s="41"/>
      <c r="J57" s="41"/>
      <c r="K57" s="41"/>
      <c r="Q57" s="41"/>
    </row>
    <row r="58" spans="1:49" x14ac:dyDescent="0.25">
      <c r="B58" s="41"/>
      <c r="C58" s="41"/>
      <c r="D58" s="41"/>
      <c r="E58" s="41"/>
      <c r="F58" s="41"/>
      <c r="G58" s="41"/>
      <c r="H58" s="41"/>
      <c r="I58" s="41"/>
      <c r="J58" s="41"/>
      <c r="K58" s="41"/>
      <c r="Q58" s="41"/>
    </row>
    <row r="59" spans="1:49" x14ac:dyDescent="0.25">
      <c r="B59" s="41"/>
      <c r="C59" s="41"/>
      <c r="D59" s="41"/>
      <c r="E59" s="41"/>
      <c r="F59" s="41"/>
      <c r="G59" s="41"/>
      <c r="H59" s="41"/>
      <c r="I59" s="41"/>
      <c r="J59" s="41"/>
      <c r="K59" s="41"/>
      <c r="Q59" s="41"/>
    </row>
    <row r="60" spans="1:49" x14ac:dyDescent="0.25">
      <c r="B60" s="41"/>
      <c r="C60" s="41"/>
      <c r="D60" s="41"/>
      <c r="E60" s="41"/>
      <c r="F60" s="41"/>
      <c r="G60" s="41"/>
      <c r="H60" s="41"/>
      <c r="I60" s="41"/>
      <c r="J60" s="41"/>
      <c r="K60" s="41"/>
      <c r="Q60" s="41"/>
    </row>
    <row r="61" spans="1:49" x14ac:dyDescent="0.25">
      <c r="B61" s="41"/>
      <c r="C61" s="41"/>
      <c r="D61" s="41"/>
      <c r="E61" s="41"/>
      <c r="F61" s="41"/>
      <c r="G61" s="41"/>
      <c r="H61" s="41"/>
      <c r="I61" s="41"/>
      <c r="J61" s="41"/>
      <c r="K61" s="41"/>
      <c r="Q61" s="41"/>
    </row>
    <row r="62" spans="1:49" x14ac:dyDescent="0.25">
      <c r="B62" s="41"/>
      <c r="C62" s="41"/>
      <c r="D62" s="41"/>
      <c r="E62" s="41"/>
      <c r="F62" s="41"/>
      <c r="G62" s="41"/>
      <c r="H62" s="41"/>
      <c r="I62" s="41"/>
      <c r="J62" s="41"/>
      <c r="K62" s="41"/>
      <c r="Q62" s="41"/>
    </row>
    <row r="63" spans="1:49" x14ac:dyDescent="0.25">
      <c r="B63" s="41"/>
      <c r="C63" s="41"/>
      <c r="D63" s="41"/>
      <c r="E63" s="41"/>
      <c r="F63" s="41"/>
      <c r="G63" s="41"/>
      <c r="H63" s="41"/>
      <c r="I63" s="41"/>
      <c r="J63" s="41"/>
      <c r="K63" s="41"/>
      <c r="Q63" s="41"/>
    </row>
    <row r="64" spans="1:49" x14ac:dyDescent="0.25">
      <c r="B64" s="41"/>
      <c r="C64" s="41"/>
      <c r="D64" s="41"/>
      <c r="E64" s="41"/>
      <c r="F64" s="41"/>
      <c r="G64" s="41"/>
      <c r="H64" s="41"/>
      <c r="I64" s="41"/>
      <c r="J64" s="41"/>
      <c r="K64" s="41"/>
      <c r="Q64" s="41"/>
    </row>
    <row r="65" spans="2:61" ht="14.25" customHeight="1" x14ac:dyDescent="0.25">
      <c r="B65" s="41"/>
      <c r="C65" s="41"/>
      <c r="D65" s="41"/>
      <c r="E65" s="41"/>
      <c r="F65" s="41"/>
      <c r="G65" s="41"/>
      <c r="H65" s="41"/>
      <c r="I65" s="41"/>
      <c r="J65" s="41"/>
      <c r="K65" s="41"/>
      <c r="Q65" s="41"/>
    </row>
    <row r="66" spans="2:61" ht="6" hidden="1" customHeight="1" x14ac:dyDescent="0.25"/>
    <row r="67" spans="2:61" ht="26.25" customHeight="1" x14ac:dyDescent="0.35">
      <c r="B67" s="45"/>
      <c r="C67" s="45"/>
      <c r="D67" s="45"/>
      <c r="E67" s="45"/>
      <c r="F67" s="45"/>
      <c r="G67" s="45"/>
      <c r="H67" s="45"/>
      <c r="I67" s="45"/>
      <c r="J67" s="45"/>
      <c r="K67" s="45"/>
      <c r="AE67" s="141"/>
      <c r="AF67" s="141"/>
      <c r="AG67" s="142"/>
      <c r="AH67" s="143"/>
      <c r="AI67" s="143"/>
      <c r="AJ67" s="143"/>
      <c r="AK67" s="143"/>
      <c r="AL67" s="143"/>
      <c r="AM67" s="143"/>
      <c r="AN67" s="143"/>
      <c r="AO67" s="143"/>
      <c r="AP67" s="143"/>
      <c r="AQ67" s="143"/>
      <c r="AR67" s="143"/>
      <c r="AS67" s="144"/>
      <c r="AT67" s="144"/>
      <c r="AU67" s="144"/>
      <c r="AV67" s="144"/>
      <c r="AW67" s="144"/>
      <c r="AX67" s="144"/>
      <c r="AY67" s="144"/>
      <c r="AZ67" s="144"/>
      <c r="BA67" s="144"/>
      <c r="BB67" s="144"/>
      <c r="BC67" s="144"/>
      <c r="BD67" s="144"/>
      <c r="BE67" s="144"/>
      <c r="BF67" s="144"/>
      <c r="BG67" s="144"/>
      <c r="BH67" s="144"/>
      <c r="BI67" s="144"/>
    </row>
    <row r="68" spans="2:61" ht="25.5" customHeight="1" x14ac:dyDescent="0.4">
      <c r="AE68" s="141"/>
      <c r="AF68" s="141"/>
      <c r="AG68" s="145"/>
      <c r="AH68" s="146"/>
      <c r="AI68" s="146"/>
      <c r="AJ68" s="146"/>
      <c r="AK68" s="146"/>
      <c r="AL68" s="146"/>
      <c r="AM68" s="146"/>
      <c r="AN68" s="146"/>
      <c r="AO68" s="146"/>
      <c r="AP68" s="146"/>
      <c r="AQ68" s="146"/>
      <c r="AR68" s="146"/>
      <c r="AS68" s="144"/>
      <c r="AT68" s="144"/>
      <c r="AU68" s="144"/>
      <c r="AV68" s="144"/>
      <c r="AW68" s="144"/>
      <c r="AX68" s="144"/>
      <c r="AY68" s="144"/>
      <c r="AZ68" s="144"/>
      <c r="BA68" s="144"/>
      <c r="BB68" s="144"/>
      <c r="BC68" s="144"/>
      <c r="BD68" s="144"/>
      <c r="BE68" s="144"/>
      <c r="BF68" s="144"/>
      <c r="BG68" s="144"/>
      <c r="BH68" s="144"/>
      <c r="BI68" s="144"/>
    </row>
    <row r="69" spans="2:61" ht="24" customHeight="1" x14ac:dyDescent="0.25">
      <c r="AE69" s="141"/>
      <c r="AF69" s="141"/>
      <c r="AG69" s="147"/>
      <c r="AH69" s="147"/>
      <c r="AI69" s="147"/>
      <c r="AJ69" s="147"/>
      <c r="AK69" s="147"/>
      <c r="AL69" s="147"/>
      <c r="AM69" s="147"/>
      <c r="AN69" s="147"/>
      <c r="AO69" s="147"/>
      <c r="AP69" s="147"/>
      <c r="AQ69" s="147"/>
      <c r="AR69" s="147"/>
      <c r="AS69" s="144"/>
      <c r="AT69" s="144"/>
      <c r="AU69" s="144"/>
      <c r="AV69" s="144"/>
      <c r="AW69" s="144"/>
      <c r="AX69" s="144"/>
      <c r="AY69" s="144"/>
      <c r="AZ69" s="144"/>
      <c r="BA69" s="144"/>
      <c r="BB69" s="144"/>
      <c r="BC69" s="144"/>
      <c r="BD69" s="144"/>
      <c r="BE69" s="144"/>
      <c r="BF69" s="144"/>
      <c r="BG69" s="144"/>
      <c r="BH69" s="144"/>
      <c r="BI69" s="144"/>
    </row>
    <row r="70" spans="2:61" ht="24.75" customHeight="1" x14ac:dyDescent="0.4">
      <c r="AE70" s="141"/>
      <c r="AF70" s="141"/>
      <c r="AG70" s="148"/>
      <c r="AH70" s="148"/>
      <c r="AI70" s="148"/>
      <c r="AJ70" s="149"/>
      <c r="AK70" s="149"/>
      <c r="AL70" s="149"/>
      <c r="AM70" s="149"/>
      <c r="AN70" s="149"/>
      <c r="AO70" s="146"/>
      <c r="AP70" s="146"/>
      <c r="AQ70" s="146"/>
      <c r="AR70" s="146"/>
      <c r="AS70" s="111"/>
      <c r="AT70" s="111"/>
      <c r="AU70" s="111"/>
      <c r="AV70" s="111"/>
      <c r="AW70" s="111"/>
      <c r="AX70" s="111"/>
      <c r="AY70" s="111"/>
      <c r="AZ70" s="111"/>
      <c r="BA70" s="111"/>
      <c r="BB70" s="111"/>
      <c r="BC70" s="111"/>
      <c r="BD70" s="111"/>
      <c r="BE70" s="150"/>
      <c r="BF70" s="150"/>
      <c r="BG70" s="150"/>
      <c r="BH70" s="147"/>
      <c r="BI70" s="150"/>
    </row>
    <row r="71" spans="2:61" ht="24.75" customHeight="1" x14ac:dyDescent="0.4">
      <c r="AE71" s="141"/>
      <c r="AF71" s="141"/>
      <c r="AG71" s="148"/>
      <c r="AH71" s="148"/>
      <c r="AI71" s="148"/>
      <c r="AJ71" s="148"/>
      <c r="AK71" s="148"/>
      <c r="AL71" s="148"/>
      <c r="AM71" s="148"/>
      <c r="AN71" s="148"/>
      <c r="AO71" s="146"/>
      <c r="AP71" s="146"/>
      <c r="AQ71" s="146"/>
      <c r="AR71" s="146"/>
      <c r="AS71" s="111"/>
      <c r="AT71" s="111"/>
      <c r="AU71" s="111"/>
      <c r="AV71" s="111"/>
      <c r="AW71" s="111"/>
      <c r="AX71" s="111"/>
      <c r="AY71" s="111"/>
      <c r="AZ71" s="111"/>
      <c r="BA71" s="111"/>
      <c r="BB71" s="111"/>
      <c r="BC71" s="111"/>
      <c r="BD71" s="111"/>
      <c r="BE71" s="151"/>
      <c r="BF71" s="145"/>
      <c r="BG71" s="145"/>
      <c r="BH71" s="146"/>
      <c r="BI71" s="146"/>
    </row>
    <row r="72" spans="2:61" ht="24.75" customHeight="1" x14ac:dyDescent="0.4">
      <c r="AE72" s="141"/>
      <c r="AF72" s="141"/>
      <c r="AG72" s="148"/>
      <c r="AH72" s="148"/>
      <c r="AI72" s="148"/>
      <c r="AJ72" s="148"/>
      <c r="AK72" s="148"/>
      <c r="AL72" s="148"/>
      <c r="AM72" s="148"/>
      <c r="AN72" s="148"/>
      <c r="AO72" s="146"/>
      <c r="AP72" s="146"/>
      <c r="AQ72" s="146"/>
      <c r="AR72" s="146"/>
      <c r="AS72" s="111"/>
      <c r="AT72" s="111"/>
      <c r="AU72" s="111"/>
      <c r="AV72" s="111"/>
      <c r="AW72" s="111"/>
      <c r="AX72" s="111"/>
      <c r="AY72" s="111"/>
      <c r="AZ72" s="111"/>
      <c r="BA72" s="111"/>
      <c r="BB72" s="111"/>
      <c r="BC72" s="111"/>
      <c r="BD72" s="111"/>
      <c r="BE72" s="144"/>
      <c r="BF72" s="144"/>
      <c r="BG72" s="144"/>
      <c r="BH72" s="144"/>
      <c r="BI72" s="144"/>
    </row>
    <row r="73" spans="2:61" ht="30" x14ac:dyDescent="0.4">
      <c r="AE73" s="141"/>
      <c r="AF73" s="141"/>
      <c r="AG73" s="148"/>
      <c r="AH73" s="148"/>
      <c r="AI73" s="148"/>
      <c r="AJ73" s="146"/>
      <c r="AK73" s="146"/>
      <c r="AL73" s="146"/>
      <c r="AM73" s="146"/>
      <c r="AN73" s="146"/>
      <c r="AO73" s="146"/>
      <c r="AP73" s="146"/>
      <c r="AQ73" s="146"/>
      <c r="AR73" s="146"/>
      <c r="AS73" s="111"/>
      <c r="AT73" s="111"/>
      <c r="AU73" s="111"/>
      <c r="AV73" s="111"/>
      <c r="AW73" s="111"/>
      <c r="AX73" s="111"/>
      <c r="AY73" s="111"/>
      <c r="AZ73" s="111"/>
      <c r="BA73" s="111"/>
      <c r="BB73" s="111"/>
      <c r="BC73" s="111"/>
      <c r="BD73" s="111"/>
      <c r="BE73" s="144"/>
      <c r="BF73" s="144"/>
      <c r="BG73" s="144"/>
      <c r="BH73" s="144"/>
      <c r="BI73" s="144"/>
    </row>
    <row r="74" spans="2:61" ht="24" customHeight="1" x14ac:dyDescent="0.4">
      <c r="AE74" s="141"/>
      <c r="AF74" s="141"/>
      <c r="AG74" s="148"/>
      <c r="AH74" s="148"/>
      <c r="AI74" s="148"/>
      <c r="AJ74" s="148"/>
      <c r="AK74" s="148"/>
      <c r="AL74" s="148"/>
      <c r="AM74" s="148"/>
      <c r="AN74" s="148"/>
      <c r="AO74" s="146"/>
      <c r="AP74" s="146"/>
      <c r="AQ74" s="146"/>
      <c r="AR74" s="146"/>
      <c r="AS74" s="111"/>
      <c r="AT74" s="111"/>
      <c r="AU74" s="111"/>
      <c r="AV74" s="111"/>
      <c r="AW74" s="111"/>
      <c r="AX74" s="111"/>
      <c r="AY74" s="111"/>
      <c r="AZ74" s="111"/>
      <c r="BA74" s="111"/>
      <c r="BB74" s="111"/>
      <c r="BC74" s="111"/>
      <c r="BD74" s="111"/>
      <c r="BE74" s="144"/>
      <c r="BF74" s="144"/>
      <c r="BG74" s="144"/>
      <c r="BH74" s="144"/>
      <c r="BI74" s="144"/>
    </row>
    <row r="93" spans="17:28" ht="18.75" x14ac:dyDescent="0.3">
      <c r="Q93" s="43"/>
      <c r="R93" s="43"/>
    </row>
    <row r="94" spans="17:28" ht="18.75" x14ac:dyDescent="0.3">
      <c r="Q94" s="115"/>
      <c r="R94" s="115"/>
      <c r="S94" s="115"/>
      <c r="T94" s="115"/>
      <c r="U94" s="53"/>
      <c r="V94" s="53"/>
      <c r="W94" s="53"/>
      <c r="X94" s="53"/>
      <c r="Y94" s="53"/>
      <c r="Z94" s="53"/>
      <c r="AA94" s="53"/>
    </row>
    <row r="95" spans="17:28" x14ac:dyDescent="0.25">
      <c r="Q95" s="54"/>
      <c r="R95" s="53"/>
      <c r="S95" s="53"/>
      <c r="T95" s="53"/>
      <c r="U95" s="53"/>
      <c r="V95" s="53"/>
      <c r="W95" s="53"/>
      <c r="X95" s="53"/>
      <c r="Y95" s="53"/>
      <c r="Z95" s="53"/>
      <c r="AA95" s="53"/>
      <c r="AB95" s="53"/>
    </row>
    <row r="96" spans="17:28" x14ac:dyDescent="0.25"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  <c r="AB96" s="53"/>
    </row>
    <row r="97" spans="17:28" ht="18.75" x14ac:dyDescent="0.3">
      <c r="Q97" s="4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</row>
    <row r="98" spans="17:28" x14ac:dyDescent="0.25">
      <c r="AB98" s="53"/>
    </row>
  </sheetData>
  <mergeCells count="7">
    <mergeCell ref="AA26:AB26"/>
    <mergeCell ref="S28:T28"/>
    <mergeCell ref="R33:T33"/>
    <mergeCell ref="AL3:AP3"/>
    <mergeCell ref="U7:AG7"/>
    <mergeCell ref="Q94:T94"/>
    <mergeCell ref="AF6:BE6"/>
  </mergeCells>
  <pageMargins left="0.23622047244094491" right="0.23622047244094491" top="0.74803149606299213" bottom="0.74803149606299213" header="0.31496062992125984" footer="0.31496062992125984"/>
  <pageSetup paperSize="9" scale="65" fitToWidth="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M20" sqref="M20"/>
    </sheetView>
  </sheetViews>
  <sheetFormatPr defaultRowHeight="15" x14ac:dyDescent="0.25"/>
  <cols>
    <col min="1" max="1" width="6.7109375" bestFit="1" customWidth="1"/>
    <col min="2" max="2" width="20.5703125" bestFit="1" customWidth="1"/>
    <col min="3" max="3" width="17" bestFit="1" customWidth="1"/>
    <col min="4" max="4" width="17.28515625" bestFit="1" customWidth="1"/>
    <col min="5" max="5" width="7.140625" bestFit="1" customWidth="1"/>
    <col min="6" max="6" width="3.42578125" bestFit="1" customWidth="1"/>
    <col min="7" max="7" width="7.140625" bestFit="1" customWidth="1"/>
    <col min="8" max="8" width="13.7109375" bestFit="1" customWidth="1"/>
    <col min="9" max="9" width="12.42578125" bestFit="1" customWidth="1"/>
    <col min="10" max="10" width="6.7109375" customWidth="1"/>
    <col min="11" max="11" width="5.85546875" customWidth="1"/>
    <col min="15" max="15" width="5" customWidth="1"/>
    <col min="16" max="16" width="6.7109375" customWidth="1"/>
    <col min="17" max="17" width="9.140625" customWidth="1"/>
  </cols>
  <sheetData>
    <row r="1" spans="1:17" ht="15.75" thickBot="1" x14ac:dyDescent="0.3">
      <c r="B1" s="1" t="s">
        <v>84</v>
      </c>
      <c r="C1" s="41"/>
      <c r="D1" s="41"/>
      <c r="E1" s="41"/>
      <c r="F1" s="41"/>
      <c r="G1" s="41"/>
      <c r="H1" s="41"/>
      <c r="I1" s="41"/>
    </row>
    <row r="2" spans="1:17" ht="29.25" customHeight="1" thickBot="1" x14ac:dyDescent="0.3">
      <c r="A2" s="82" t="s">
        <v>7</v>
      </c>
      <c r="B2" s="83" t="s">
        <v>0</v>
      </c>
      <c r="C2" s="84" t="s">
        <v>1</v>
      </c>
      <c r="D2" s="84" t="s">
        <v>89</v>
      </c>
      <c r="E2" s="83" t="s">
        <v>2</v>
      </c>
      <c r="F2" s="83" t="s">
        <v>3</v>
      </c>
      <c r="G2" s="83" t="s">
        <v>4</v>
      </c>
      <c r="H2" s="83" t="s">
        <v>5</v>
      </c>
      <c r="I2" s="83" t="s">
        <v>6</v>
      </c>
      <c r="J2" s="124" t="s">
        <v>78</v>
      </c>
      <c r="K2" s="125"/>
      <c r="L2" s="85" t="s">
        <v>86</v>
      </c>
      <c r="M2" s="85" t="s">
        <v>87</v>
      </c>
      <c r="N2" s="86" t="s">
        <v>88</v>
      </c>
      <c r="O2" s="87" t="s">
        <v>96</v>
      </c>
      <c r="P2" s="88" t="s">
        <v>98</v>
      </c>
      <c r="Q2" s="89" t="s">
        <v>97</v>
      </c>
    </row>
    <row r="3" spans="1:17" x14ac:dyDescent="0.25">
      <c r="A3" s="75">
        <v>1</v>
      </c>
      <c r="B3" s="76" t="s">
        <v>77</v>
      </c>
      <c r="C3" s="77">
        <v>89</v>
      </c>
      <c r="D3" s="76">
        <v>11</v>
      </c>
      <c r="E3" s="76"/>
      <c r="F3" s="76"/>
      <c r="G3" s="76"/>
      <c r="H3" s="76"/>
      <c r="I3" s="76"/>
      <c r="J3" s="76" t="s">
        <v>79</v>
      </c>
      <c r="K3" s="76">
        <v>11</v>
      </c>
      <c r="L3" s="76">
        <v>2.5</v>
      </c>
      <c r="M3" s="76">
        <v>8.5</v>
      </c>
      <c r="N3" s="78">
        <v>11</v>
      </c>
      <c r="O3" s="79">
        <v>11</v>
      </c>
      <c r="P3" s="80"/>
      <c r="Q3" s="81"/>
    </row>
    <row r="4" spans="1:17" x14ac:dyDescent="0.25">
      <c r="A4" s="3">
        <v>2</v>
      </c>
      <c r="B4" s="2" t="s">
        <v>80</v>
      </c>
      <c r="C4" s="2">
        <v>89</v>
      </c>
      <c r="D4" s="2">
        <v>36</v>
      </c>
      <c r="E4" s="2"/>
      <c r="F4" s="2"/>
      <c r="G4" s="2"/>
      <c r="H4" s="2"/>
      <c r="I4" s="2"/>
      <c r="J4" s="2" t="s">
        <v>79</v>
      </c>
      <c r="K4" s="2">
        <v>36</v>
      </c>
      <c r="L4" s="2"/>
      <c r="M4" s="2">
        <v>36</v>
      </c>
      <c r="N4" s="71">
        <v>36</v>
      </c>
      <c r="O4" s="72">
        <v>36</v>
      </c>
      <c r="P4" s="73"/>
      <c r="Q4" s="74"/>
    </row>
    <row r="5" spans="1:17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71"/>
      <c r="O5" s="72"/>
      <c r="P5" s="73"/>
      <c r="Q5" s="74"/>
    </row>
    <row r="6" spans="1:17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71"/>
      <c r="O6" s="72"/>
      <c r="P6" s="73"/>
      <c r="Q6" s="74"/>
    </row>
    <row r="7" spans="1:17" ht="15.75" thickBot="1" x14ac:dyDescent="0.3">
      <c r="A7" s="90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1"/>
      <c r="O7" s="92"/>
      <c r="P7" s="93"/>
      <c r="Q7" s="94"/>
    </row>
    <row r="8" spans="1:17" ht="15.75" thickBot="1" x14ac:dyDescent="0.3">
      <c r="A8" s="95"/>
      <c r="B8" s="96"/>
      <c r="C8" s="97" t="s">
        <v>81</v>
      </c>
      <c r="D8" s="98">
        <f>SUM(D3:D6)</f>
        <v>47</v>
      </c>
      <c r="E8" s="98"/>
      <c r="F8" s="98"/>
      <c r="G8" s="98"/>
      <c r="H8" s="98"/>
      <c r="I8" s="98"/>
      <c r="J8" s="98"/>
      <c r="K8" s="98">
        <f>SUM(K3:K6)</f>
        <v>47</v>
      </c>
      <c r="L8" s="98">
        <f>SUM(L3:L7)</f>
        <v>2.5</v>
      </c>
      <c r="M8" s="98">
        <f>SUM(M3:M7)</f>
        <v>44.5</v>
      </c>
      <c r="N8" s="99">
        <f>SUM(N3:N7)</f>
        <v>47</v>
      </c>
      <c r="O8" s="100">
        <f>SUM(O3:O7)</f>
        <v>47</v>
      </c>
      <c r="P8" s="101"/>
      <c r="Q8" s="102"/>
    </row>
    <row r="9" spans="1:17" x14ac:dyDescent="0.25">
      <c r="D9" s="70"/>
      <c r="O9" s="41"/>
    </row>
    <row r="11" spans="1:17" x14ac:dyDescent="0.25">
      <c r="D11" t="s">
        <v>82</v>
      </c>
    </row>
    <row r="12" spans="1:17" x14ac:dyDescent="0.25">
      <c r="D12" t="s">
        <v>83</v>
      </c>
    </row>
    <row r="15" spans="1:17" x14ac:dyDescent="0.25">
      <c r="D15" s="1" t="s">
        <v>85</v>
      </c>
    </row>
    <row r="16" spans="1:17" ht="15.75" thickBot="1" x14ac:dyDescent="0.3"/>
    <row r="17" spans="3:5" ht="60" x14ac:dyDescent="0.25">
      <c r="C17" s="103" t="s">
        <v>1</v>
      </c>
      <c r="D17" s="104" t="s">
        <v>95</v>
      </c>
      <c r="E17" s="105" t="s">
        <v>94</v>
      </c>
    </row>
    <row r="18" spans="3:5" x14ac:dyDescent="0.25">
      <c r="C18" s="106">
        <v>45</v>
      </c>
      <c r="D18" s="2">
        <v>5.6599999999999998E-2</v>
      </c>
      <c r="E18" s="107">
        <v>5.6599999999999998E-2</v>
      </c>
    </row>
    <row r="19" spans="3:5" x14ac:dyDescent="0.25">
      <c r="C19" s="106">
        <v>57</v>
      </c>
      <c r="D19" s="2">
        <v>5.91E-2</v>
      </c>
      <c r="E19" s="107">
        <v>5.91E-2</v>
      </c>
    </row>
    <row r="20" spans="3:5" x14ac:dyDescent="0.25">
      <c r="C20" s="106">
        <v>89</v>
      </c>
      <c r="D20" s="2">
        <v>0.47299999999999998</v>
      </c>
      <c r="E20" s="107"/>
    </row>
    <row r="21" spans="3:5" x14ac:dyDescent="0.25">
      <c r="C21" s="106"/>
      <c r="D21" s="2"/>
      <c r="E21" s="107"/>
    </row>
    <row r="22" spans="3:5" ht="15.75" thickBot="1" x14ac:dyDescent="0.3">
      <c r="C22" s="108"/>
      <c r="D22" s="109">
        <f>SUM(D18:D20)</f>
        <v>0.5887</v>
      </c>
      <c r="E22" s="110">
        <f>SUM(E18:E21)</f>
        <v>0.1157</v>
      </c>
    </row>
  </sheetData>
  <mergeCells count="1">
    <mergeCell ref="J2:K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1"/>
  <sheetViews>
    <sheetView zoomScale="85" zoomScaleNormal="85" workbookViewId="0">
      <selection sqref="A1:XFD1048576"/>
    </sheetView>
  </sheetViews>
  <sheetFormatPr defaultRowHeight="12.75" outlineLevelCol="1" x14ac:dyDescent="0.25"/>
  <cols>
    <col min="1" max="1" width="14.5703125" style="4" customWidth="1"/>
    <col min="2" max="2" width="6" style="4" bestFit="1" customWidth="1"/>
    <col min="3" max="3" width="7.7109375" style="4" customWidth="1"/>
    <col min="4" max="13" width="7.7109375" style="4" customWidth="1" outlineLevel="1"/>
    <col min="14" max="14" width="16.42578125" style="4" customWidth="1" outlineLevel="1"/>
    <col min="15" max="15" width="11.42578125" style="4" customWidth="1" outlineLevel="1"/>
    <col min="16" max="16" width="8.140625" style="4" bestFit="1" customWidth="1"/>
    <col min="17" max="17" width="10.140625" style="4" bestFit="1" customWidth="1"/>
    <col min="18" max="18" width="6.28515625" style="4" customWidth="1"/>
    <col min="19" max="19" width="7.85546875" style="4" bestFit="1" customWidth="1"/>
    <col min="20" max="26" width="11.85546875" style="4" hidden="1" customWidth="1" outlineLevel="1"/>
    <col min="27" max="32" width="9.140625" style="4" hidden="1" customWidth="1" outlineLevel="1"/>
    <col min="33" max="33" width="9.140625" style="4" collapsed="1"/>
    <col min="34" max="16384" width="9.140625" style="4"/>
  </cols>
  <sheetData>
    <row r="1" spans="1:33" ht="25.5" x14ac:dyDescent="0.25">
      <c r="A1" s="138" t="s">
        <v>8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4" t="s">
        <v>9</v>
      </c>
      <c r="U1" s="5" t="s">
        <v>10</v>
      </c>
      <c r="V1" s="4" t="s">
        <v>11</v>
      </c>
      <c r="W1" s="4" t="s">
        <v>12</v>
      </c>
      <c r="X1" s="4" t="s">
        <v>13</v>
      </c>
      <c r="Y1" s="4" t="s">
        <v>14</v>
      </c>
      <c r="Z1" s="4" t="s">
        <v>15</v>
      </c>
      <c r="AA1" s="4" t="s">
        <v>16</v>
      </c>
      <c r="AB1" s="4" t="s">
        <v>17</v>
      </c>
      <c r="AC1" s="4" t="s">
        <v>18</v>
      </c>
      <c r="AD1" s="4" t="s">
        <v>19</v>
      </c>
      <c r="AE1" s="4" t="s">
        <v>20</v>
      </c>
      <c r="AF1" s="4" t="s">
        <v>21</v>
      </c>
    </row>
    <row r="2" spans="1:33" ht="85.5" x14ac:dyDescent="0.25">
      <c r="A2" s="21" t="s">
        <v>22</v>
      </c>
      <c r="B2" s="6" t="s">
        <v>23</v>
      </c>
      <c r="C2" s="126" t="s">
        <v>24</v>
      </c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6" t="s">
        <v>25</v>
      </c>
      <c r="Q2" s="6" t="s">
        <v>26</v>
      </c>
      <c r="R2" s="7" t="s">
        <v>27</v>
      </c>
      <c r="S2" s="6" t="s">
        <v>28</v>
      </c>
      <c r="T2" s="4" t="s">
        <v>29</v>
      </c>
      <c r="U2" s="8" t="s">
        <v>30</v>
      </c>
      <c r="V2" s="4" t="s">
        <v>31</v>
      </c>
      <c r="W2" s="4" t="s">
        <v>32</v>
      </c>
      <c r="X2" s="4" t="s">
        <v>33</v>
      </c>
      <c r="Y2" s="4" t="s">
        <v>34</v>
      </c>
    </row>
    <row r="3" spans="1:33" x14ac:dyDescent="0.25">
      <c r="A3" s="126">
        <v>1</v>
      </c>
      <c r="B3" s="21" t="s">
        <v>35</v>
      </c>
      <c r="C3" s="9">
        <v>144.9</v>
      </c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>
        <f>SUM(C3:N3)</f>
        <v>144.9</v>
      </c>
      <c r="P3" s="128">
        <v>1</v>
      </c>
      <c r="Q3" s="139">
        <f>(0.001*O3)*O4/1000*1.3</f>
        <v>2.8255500000000003E-2</v>
      </c>
      <c r="R3" s="134">
        <v>0.75</v>
      </c>
      <c r="S3" s="134">
        <f>R3*IF($Q$33&lt;5,0.22+0.222*Q3,IF($Q$33&lt;10,0.38+0.19*Q3,IF($Q$33&lt;25,0.63+0.165*Q3,IF($Q$33&lt;50,1.8+0.199*Q3,IF($Q$33&lt;100,2.6+0.102*Q3,IF($Q$33&lt;150,4.5+0.084*Q3,0))))))</f>
        <v>0.16970454075000002</v>
      </c>
      <c r="T3" s="127">
        <f>0.22+0.222*Q3</f>
        <v>0.22627272100000001</v>
      </c>
      <c r="U3" s="127">
        <f>0.38+0.19*Q3</f>
        <v>0.38536854500000001</v>
      </c>
      <c r="V3" s="127">
        <f>0.63+0.165*Q3</f>
        <v>0.63466215749999999</v>
      </c>
      <c r="W3" s="127">
        <f>1.8+0.199*Q3</f>
        <v>1.8056228445</v>
      </c>
      <c r="X3" s="127">
        <f>2.6+0.102*Q3</f>
        <v>2.6028820610000003</v>
      </c>
      <c r="Y3" s="127">
        <f>4.5+0.084*Q3</f>
        <v>4.5023734620000004</v>
      </c>
    </row>
    <row r="4" spans="1:33" x14ac:dyDescent="0.25">
      <c r="A4" s="126"/>
      <c r="B4" s="21" t="s">
        <v>36</v>
      </c>
      <c r="C4" s="21">
        <v>150</v>
      </c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>
        <f>SUMPRODUCT(C3:N3,C4:N4)/O3</f>
        <v>150</v>
      </c>
      <c r="P4" s="129"/>
      <c r="Q4" s="140"/>
      <c r="R4" s="135"/>
      <c r="S4" s="135"/>
      <c r="T4" s="127"/>
      <c r="U4" s="127"/>
      <c r="V4" s="127"/>
      <c r="W4" s="127"/>
      <c r="X4" s="127"/>
      <c r="Y4" s="127"/>
    </row>
    <row r="5" spans="1:33" x14ac:dyDescent="0.25">
      <c r="A5" s="126">
        <v>2</v>
      </c>
      <c r="B5" s="21" t="s">
        <v>35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128"/>
      <c r="Q5" s="139"/>
      <c r="R5" s="134"/>
      <c r="S5" s="134"/>
      <c r="T5" s="127">
        <f>0.22+0.222*Q5</f>
        <v>0.22</v>
      </c>
      <c r="U5" s="127">
        <f>0.38+0.19*Q5</f>
        <v>0.38</v>
      </c>
      <c r="V5" s="127">
        <f>0.63+0.165*Q5</f>
        <v>0.63</v>
      </c>
      <c r="W5" s="127">
        <f>1.8+0.199*Q5</f>
        <v>1.8</v>
      </c>
      <c r="X5" s="127">
        <f>2.6+0.102*Q5</f>
        <v>2.6</v>
      </c>
      <c r="Y5" s="127">
        <f>4.5+0.084*Q5</f>
        <v>4.5</v>
      </c>
    </row>
    <row r="6" spans="1:33" x14ac:dyDescent="0.25">
      <c r="A6" s="126"/>
      <c r="B6" s="21" t="s">
        <v>36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129"/>
      <c r="Q6" s="140"/>
      <c r="R6" s="135"/>
      <c r="S6" s="135"/>
      <c r="T6" s="127"/>
      <c r="U6" s="127"/>
      <c r="V6" s="127"/>
      <c r="W6" s="127"/>
      <c r="X6" s="127"/>
      <c r="Y6" s="127"/>
    </row>
    <row r="7" spans="1:33" ht="15" x14ac:dyDescent="0.25">
      <c r="A7" s="126">
        <v>3</v>
      </c>
      <c r="B7" s="21" t="s">
        <v>35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10"/>
      <c r="P7" s="128"/>
      <c r="Q7" s="130"/>
      <c r="R7" s="132"/>
      <c r="S7" s="134"/>
      <c r="T7" s="127">
        <f>0.22+0.222*Q7</f>
        <v>0.22</v>
      </c>
      <c r="U7" s="127">
        <f>0.38+0.19*Q7</f>
        <v>0.38</v>
      </c>
      <c r="V7" s="127">
        <f>0.63+0.165*Q7</f>
        <v>0.63</v>
      </c>
      <c r="W7" s="127">
        <f>1.8+0.199*Q7</f>
        <v>1.8</v>
      </c>
      <c r="X7" s="127">
        <f>2.6+0.102*Q7</f>
        <v>2.6</v>
      </c>
      <c r="Y7" s="127">
        <f>4.5+0.084*Q7</f>
        <v>4.5</v>
      </c>
    </row>
    <row r="8" spans="1:33" x14ac:dyDescent="0.25">
      <c r="A8" s="126"/>
      <c r="B8" s="21" t="s">
        <v>36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11"/>
      <c r="P8" s="129"/>
      <c r="Q8" s="131"/>
      <c r="R8" s="133"/>
      <c r="S8" s="135"/>
      <c r="T8" s="127"/>
      <c r="U8" s="127"/>
      <c r="V8" s="127"/>
      <c r="W8" s="127"/>
      <c r="X8" s="127"/>
      <c r="Y8" s="127"/>
    </row>
    <row r="9" spans="1:33" ht="15" x14ac:dyDescent="0.25">
      <c r="A9" s="126">
        <v>4</v>
      </c>
      <c r="B9" s="21" t="s">
        <v>35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10"/>
      <c r="P9" s="128"/>
      <c r="Q9" s="130"/>
      <c r="R9" s="132"/>
      <c r="S9" s="134"/>
      <c r="T9" s="127">
        <f>0.22+0.222*Q9</f>
        <v>0.22</v>
      </c>
      <c r="U9" s="127">
        <f>0.38+0.19*Q9</f>
        <v>0.38</v>
      </c>
      <c r="V9" s="127">
        <f>0.63+0.165*Q9</f>
        <v>0.63</v>
      </c>
      <c r="W9" s="127">
        <f>1.8+0.199*Q9</f>
        <v>1.8</v>
      </c>
      <c r="X9" s="127">
        <f>2.6+0.102*Q9</f>
        <v>2.6</v>
      </c>
      <c r="Y9" s="127">
        <f>4.5+0.084*Q9</f>
        <v>4.5</v>
      </c>
    </row>
    <row r="10" spans="1:33" x14ac:dyDescent="0.25">
      <c r="A10" s="126"/>
      <c r="B10" s="21" t="s">
        <v>36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11"/>
      <c r="P10" s="129"/>
      <c r="Q10" s="131"/>
      <c r="R10" s="133"/>
      <c r="S10" s="135"/>
      <c r="T10" s="127"/>
      <c r="U10" s="127"/>
      <c r="V10" s="127"/>
      <c r="W10" s="127"/>
      <c r="X10" s="127"/>
      <c r="Y10" s="127"/>
    </row>
    <row r="11" spans="1:33" ht="15" x14ac:dyDescent="0.25">
      <c r="A11" s="126">
        <v>5</v>
      </c>
      <c r="B11" s="21" t="s">
        <v>35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10"/>
      <c r="P11" s="128"/>
      <c r="Q11" s="130"/>
      <c r="R11" s="132"/>
      <c r="S11" s="134"/>
      <c r="T11" s="127">
        <f>0.22+0.222*Q11</f>
        <v>0.22</v>
      </c>
      <c r="U11" s="127">
        <f>0.38+0.19*Q11</f>
        <v>0.38</v>
      </c>
      <c r="V11" s="127">
        <f>0.63+0.165*Q11</f>
        <v>0.63</v>
      </c>
      <c r="W11" s="127">
        <f>1.8+0.199*Q11</f>
        <v>1.8</v>
      </c>
      <c r="X11" s="127">
        <f>2.6+0.102*Q11</f>
        <v>2.6</v>
      </c>
      <c r="Y11" s="127">
        <f>4.5+0.084*Q11</f>
        <v>4.5</v>
      </c>
    </row>
    <row r="12" spans="1:33" x14ac:dyDescent="0.25">
      <c r="A12" s="126"/>
      <c r="B12" s="21" t="s">
        <v>36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11"/>
      <c r="P12" s="129"/>
      <c r="Q12" s="131"/>
      <c r="R12" s="133"/>
      <c r="S12" s="135"/>
      <c r="T12" s="127"/>
      <c r="U12" s="127"/>
      <c r="V12" s="127"/>
      <c r="W12" s="127"/>
      <c r="X12" s="127"/>
      <c r="Y12" s="127"/>
    </row>
    <row r="13" spans="1:33" ht="15" x14ac:dyDescent="0.25">
      <c r="A13" s="126">
        <v>6</v>
      </c>
      <c r="B13" s="21" t="s">
        <v>35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10"/>
      <c r="P13" s="128"/>
      <c r="Q13" s="130"/>
      <c r="R13" s="132"/>
      <c r="S13" s="134"/>
      <c r="T13" s="127">
        <f>0.22+0.222*Q13</f>
        <v>0.22</v>
      </c>
      <c r="U13" s="127">
        <f>0.38+0.19*Q13</f>
        <v>0.38</v>
      </c>
      <c r="V13" s="127">
        <f>0.63+0.165*Q13</f>
        <v>0.63</v>
      </c>
      <c r="W13" s="127">
        <f>1.8+0.199*Q13</f>
        <v>1.8</v>
      </c>
      <c r="X13" s="127">
        <f>2.6+0.102*Q13</f>
        <v>2.6</v>
      </c>
      <c r="Y13" s="127">
        <f>4.5+0.084*Q13</f>
        <v>4.5</v>
      </c>
    </row>
    <row r="14" spans="1:33" x14ac:dyDescent="0.25">
      <c r="A14" s="126"/>
      <c r="B14" s="21" t="s">
        <v>36</v>
      </c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11"/>
      <c r="P14" s="129"/>
      <c r="Q14" s="131"/>
      <c r="R14" s="133"/>
      <c r="S14" s="135"/>
      <c r="T14" s="127"/>
      <c r="U14" s="127"/>
      <c r="V14" s="127"/>
      <c r="W14" s="127"/>
      <c r="X14" s="127"/>
      <c r="Y14" s="127"/>
    </row>
    <row r="15" spans="1:33" ht="15" x14ac:dyDescent="0.25">
      <c r="A15" s="126">
        <v>7</v>
      </c>
      <c r="B15" s="21" t="s">
        <v>35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10"/>
      <c r="P15" s="22"/>
      <c r="Q15" s="26"/>
      <c r="R15" s="28"/>
      <c r="S15" s="24"/>
      <c r="T15" s="127">
        <f>0.22+0.222*Q15</f>
        <v>0.22</v>
      </c>
      <c r="U15" s="127">
        <f>0.38+0.19*Q15</f>
        <v>0.38</v>
      </c>
      <c r="V15" s="127">
        <f>0.63+0.165*Q15</f>
        <v>0.63</v>
      </c>
      <c r="W15" s="127">
        <f>1.8+0.199*Q15</f>
        <v>1.8</v>
      </c>
      <c r="X15" s="127">
        <f>2.6+0.102*Q15</f>
        <v>2.6</v>
      </c>
      <c r="Y15" s="127">
        <f>4.5+0.084*Q15</f>
        <v>4.5</v>
      </c>
    </row>
    <row r="16" spans="1:33" x14ac:dyDescent="0.25">
      <c r="A16" s="126"/>
      <c r="B16" s="21" t="s">
        <v>36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11"/>
      <c r="P16" s="23"/>
      <c r="Q16" s="27"/>
      <c r="R16" s="29"/>
      <c r="S16" s="25"/>
      <c r="T16" s="127"/>
      <c r="U16" s="127"/>
      <c r="V16" s="127"/>
      <c r="W16" s="127"/>
      <c r="X16" s="127"/>
      <c r="Y16" s="127"/>
      <c r="AG16" s="4" t="s">
        <v>37</v>
      </c>
    </row>
    <row r="17" spans="1:25" ht="15" x14ac:dyDescent="0.25">
      <c r="A17" s="126">
        <v>8</v>
      </c>
      <c r="B17" s="21" t="s">
        <v>35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10"/>
      <c r="P17" s="22"/>
      <c r="Q17" s="26"/>
      <c r="R17" s="28"/>
      <c r="S17" s="24"/>
      <c r="T17" s="127">
        <f>0.22+0.222*Q17</f>
        <v>0.22</v>
      </c>
      <c r="U17" s="127">
        <f>0.38+0.19*Q17</f>
        <v>0.38</v>
      </c>
      <c r="V17" s="127">
        <f>0.63+0.165*Q17</f>
        <v>0.63</v>
      </c>
      <c r="W17" s="127">
        <f>1.8+0.199*Q17</f>
        <v>1.8</v>
      </c>
      <c r="X17" s="127">
        <f>2.6+0.102*Q17</f>
        <v>2.6</v>
      </c>
      <c r="Y17" s="127">
        <f>4.5+0.084*Q17</f>
        <v>4.5</v>
      </c>
    </row>
    <row r="18" spans="1:25" x14ac:dyDescent="0.25">
      <c r="A18" s="126"/>
      <c r="B18" s="21" t="s">
        <v>36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1"/>
      <c r="P18" s="23"/>
      <c r="Q18" s="27"/>
      <c r="R18" s="29"/>
      <c r="S18" s="25"/>
      <c r="T18" s="127"/>
      <c r="U18" s="127"/>
      <c r="V18" s="127"/>
      <c r="W18" s="127"/>
      <c r="X18" s="127"/>
      <c r="Y18" s="127"/>
    </row>
    <row r="19" spans="1:25" ht="15" x14ac:dyDescent="0.25">
      <c r="A19" s="126">
        <v>9</v>
      </c>
      <c r="B19" s="21" t="s">
        <v>35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10"/>
      <c r="P19" s="22"/>
      <c r="Q19" s="26"/>
      <c r="R19" s="28"/>
      <c r="S19" s="24"/>
      <c r="T19" s="127">
        <f>0.22+0.222*Q19</f>
        <v>0.22</v>
      </c>
      <c r="U19" s="127">
        <f>0.38+0.19*Q19</f>
        <v>0.38</v>
      </c>
      <c r="V19" s="127">
        <f>0.63+0.165*Q19</f>
        <v>0.63</v>
      </c>
      <c r="W19" s="127">
        <f>1.8+0.199*Q19</f>
        <v>1.8</v>
      </c>
      <c r="X19" s="127">
        <f>2.6+0.102*Q19</f>
        <v>2.6</v>
      </c>
      <c r="Y19" s="127">
        <f>4.5+0.084*Q19</f>
        <v>4.5</v>
      </c>
    </row>
    <row r="20" spans="1:25" x14ac:dyDescent="0.25">
      <c r="A20" s="126"/>
      <c r="B20" s="21" t="s">
        <v>36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11"/>
      <c r="P20" s="23"/>
      <c r="Q20" s="27"/>
      <c r="R20" s="29"/>
      <c r="S20" s="25"/>
      <c r="T20" s="127"/>
      <c r="U20" s="127"/>
      <c r="V20" s="127"/>
      <c r="W20" s="127"/>
      <c r="X20" s="127"/>
      <c r="Y20" s="127"/>
    </row>
    <row r="21" spans="1:25" ht="15" x14ac:dyDescent="0.25">
      <c r="A21" s="126">
        <v>10</v>
      </c>
      <c r="B21" s="21" t="s">
        <v>35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0"/>
      <c r="P21" s="22"/>
      <c r="Q21" s="26"/>
      <c r="R21" s="28"/>
      <c r="S21" s="24"/>
      <c r="T21" s="19">
        <f>0.22+0.222*Q21</f>
        <v>0.22</v>
      </c>
      <c r="U21" s="20">
        <f>0.38+0.19*Q21</f>
        <v>0.38</v>
      </c>
      <c r="V21" s="20">
        <f>0.63+0.165*Q21</f>
        <v>0.63</v>
      </c>
      <c r="W21" s="20">
        <f>1.8+0.199*Q21</f>
        <v>1.8</v>
      </c>
      <c r="X21" s="20">
        <f>2.6+0.102*Q21</f>
        <v>2.6</v>
      </c>
      <c r="Y21" s="20">
        <f>4.5+0.084*Q21</f>
        <v>4.5</v>
      </c>
    </row>
    <row r="22" spans="1:25" x14ac:dyDescent="0.25">
      <c r="A22" s="126"/>
      <c r="B22" s="21" t="s">
        <v>36</v>
      </c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11"/>
      <c r="P22" s="23"/>
      <c r="Q22" s="27"/>
      <c r="R22" s="29"/>
      <c r="S22" s="25"/>
      <c r="T22" s="19"/>
      <c r="U22" s="20"/>
      <c r="V22" s="20"/>
      <c r="W22" s="20"/>
      <c r="X22" s="20"/>
      <c r="Y22" s="20"/>
    </row>
    <row r="23" spans="1:25" ht="15" x14ac:dyDescent="0.25">
      <c r="A23" s="126">
        <v>11</v>
      </c>
      <c r="B23" s="21" t="s">
        <v>35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0"/>
      <c r="P23" s="22"/>
      <c r="Q23" s="26"/>
      <c r="R23" s="28"/>
      <c r="S23" s="24"/>
      <c r="T23" s="19">
        <f>0.22+0.222*Q23</f>
        <v>0.22</v>
      </c>
      <c r="U23" s="20">
        <f>0.38+0.19*Q23</f>
        <v>0.38</v>
      </c>
      <c r="V23" s="20">
        <f>0.63+0.165*Q23</f>
        <v>0.63</v>
      </c>
      <c r="W23" s="20">
        <f>1.8+0.199*Q23</f>
        <v>1.8</v>
      </c>
      <c r="X23" s="20">
        <f>2.6+0.102*Q23</f>
        <v>2.6</v>
      </c>
      <c r="Y23" s="20">
        <f>4.5+0.084*Q23</f>
        <v>4.5</v>
      </c>
    </row>
    <row r="24" spans="1:25" x14ac:dyDescent="0.25">
      <c r="A24" s="126"/>
      <c r="B24" s="21" t="s">
        <v>36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11"/>
      <c r="P24" s="23"/>
      <c r="Q24" s="27"/>
      <c r="R24" s="29"/>
      <c r="S24" s="25"/>
      <c r="T24" s="19"/>
      <c r="U24" s="20"/>
      <c r="V24" s="20"/>
      <c r="W24" s="20"/>
      <c r="X24" s="20"/>
      <c r="Y24" s="20"/>
    </row>
    <row r="25" spans="1:25" ht="15" x14ac:dyDescent="0.25">
      <c r="A25" s="126">
        <v>12</v>
      </c>
      <c r="B25" s="21" t="s">
        <v>35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10"/>
      <c r="P25" s="22"/>
      <c r="Q25" s="26"/>
      <c r="R25" s="28"/>
      <c r="S25" s="24"/>
      <c r="T25" s="19">
        <f>0.22+0.222*Q25</f>
        <v>0.22</v>
      </c>
      <c r="U25" s="20">
        <f>0.38+0.19*Q25</f>
        <v>0.38</v>
      </c>
      <c r="V25" s="20">
        <f>0.63+0.165*Q25</f>
        <v>0.63</v>
      </c>
      <c r="W25" s="20">
        <f>1.8+0.199*Q25</f>
        <v>1.8</v>
      </c>
      <c r="X25" s="20">
        <f>2.6+0.102*Q25</f>
        <v>2.6</v>
      </c>
      <c r="Y25" s="20">
        <f>4.5+0.084*Q25</f>
        <v>4.5</v>
      </c>
    </row>
    <row r="26" spans="1:25" x14ac:dyDescent="0.25">
      <c r="A26" s="126"/>
      <c r="B26" s="21" t="s">
        <v>36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11"/>
      <c r="P26" s="23"/>
      <c r="Q26" s="27"/>
      <c r="R26" s="29"/>
      <c r="S26" s="25"/>
      <c r="T26" s="19"/>
      <c r="U26" s="20"/>
      <c r="V26" s="20"/>
      <c r="W26" s="20"/>
      <c r="X26" s="20"/>
      <c r="Y26" s="20"/>
    </row>
    <row r="27" spans="1:25" ht="15" x14ac:dyDescent="0.25">
      <c r="A27" s="126">
        <v>13</v>
      </c>
      <c r="B27" s="21" t="s">
        <v>35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10"/>
      <c r="P27" s="22"/>
      <c r="Q27" s="26"/>
      <c r="R27" s="28"/>
      <c r="S27" s="24"/>
      <c r="T27" s="19">
        <f>0.22+0.222*Q27</f>
        <v>0.22</v>
      </c>
      <c r="U27" s="20">
        <f>0.38+0.19*Q27</f>
        <v>0.38</v>
      </c>
      <c r="V27" s="20">
        <f>0.63+0.165*Q27</f>
        <v>0.63</v>
      </c>
      <c r="W27" s="20">
        <f>1.8+0.199*Q27</f>
        <v>1.8</v>
      </c>
      <c r="X27" s="20">
        <f>2.6+0.102*Q27</f>
        <v>2.6</v>
      </c>
      <c r="Y27" s="20">
        <f>4.5+0.084*Q27</f>
        <v>4.5</v>
      </c>
    </row>
    <row r="28" spans="1:25" x14ac:dyDescent="0.25">
      <c r="A28" s="126"/>
      <c r="B28" s="21" t="s">
        <v>36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11"/>
      <c r="P28" s="23"/>
      <c r="Q28" s="27"/>
      <c r="R28" s="29"/>
      <c r="S28" s="25"/>
      <c r="T28" s="19"/>
      <c r="U28" s="20"/>
      <c r="V28" s="20"/>
      <c r="W28" s="20"/>
      <c r="X28" s="20"/>
      <c r="Y28" s="20"/>
    </row>
    <row r="29" spans="1:25" ht="15" x14ac:dyDescent="0.25">
      <c r="A29" s="126">
        <v>14</v>
      </c>
      <c r="B29" s="21" t="s">
        <v>35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10"/>
      <c r="P29" s="22"/>
      <c r="Q29" s="26"/>
      <c r="R29" s="28"/>
      <c r="S29" s="24"/>
      <c r="T29" s="19">
        <f>0.22+0.222*Q29</f>
        <v>0.22</v>
      </c>
      <c r="U29" s="20">
        <f>0.38+0.19*Q29</f>
        <v>0.38</v>
      </c>
      <c r="V29" s="20">
        <f>0.63+0.165*Q29</f>
        <v>0.63</v>
      </c>
      <c r="W29" s="20">
        <f>1.8+0.199*Q29</f>
        <v>1.8</v>
      </c>
      <c r="X29" s="20">
        <f>2.6+0.102*Q29</f>
        <v>2.6</v>
      </c>
      <c r="Y29" s="20">
        <f>4.5+0.084*Q29</f>
        <v>4.5</v>
      </c>
    </row>
    <row r="30" spans="1:25" x14ac:dyDescent="0.25">
      <c r="A30" s="126"/>
      <c r="B30" s="21" t="s">
        <v>36</v>
      </c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11"/>
      <c r="P30" s="23"/>
      <c r="Q30" s="27"/>
      <c r="R30" s="29"/>
      <c r="S30" s="25"/>
      <c r="T30" s="19"/>
      <c r="U30" s="20"/>
      <c r="V30" s="20"/>
      <c r="W30" s="20"/>
      <c r="X30" s="20"/>
      <c r="Y30" s="20"/>
    </row>
    <row r="31" spans="1:25" ht="15" x14ac:dyDescent="0.25">
      <c r="A31" s="126">
        <v>15</v>
      </c>
      <c r="B31" s="21" t="s">
        <v>35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10"/>
      <c r="P31" s="22"/>
      <c r="Q31" s="26"/>
      <c r="R31" s="28"/>
      <c r="S31" s="24"/>
      <c r="T31" s="19">
        <f>0.22+0.222*Q31</f>
        <v>0.22</v>
      </c>
      <c r="U31" s="20">
        <f>0.38+0.19*Q31</f>
        <v>0.38</v>
      </c>
      <c r="V31" s="20">
        <f>0.63+0.165*Q31</f>
        <v>0.63</v>
      </c>
      <c r="W31" s="20">
        <f>1.8+0.199*Q31</f>
        <v>1.8</v>
      </c>
      <c r="X31" s="20">
        <f>2.6+0.102*Q31</f>
        <v>2.6</v>
      </c>
      <c r="Y31" s="20">
        <f>4.5+0.084*Q31</f>
        <v>4.5</v>
      </c>
    </row>
    <row r="32" spans="1:25" x14ac:dyDescent="0.25">
      <c r="A32" s="126"/>
      <c r="B32" s="21" t="s">
        <v>36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11"/>
      <c r="P32" s="23"/>
      <c r="Q32" s="27"/>
      <c r="R32" s="29"/>
      <c r="S32" s="25"/>
      <c r="T32" s="19"/>
      <c r="U32" s="20"/>
      <c r="V32" s="20"/>
      <c r="W32" s="20"/>
      <c r="X32" s="20"/>
      <c r="Y32" s="20"/>
    </row>
    <row r="33" spans="1:25" s="12" customFormat="1" x14ac:dyDescent="0.25">
      <c r="A33" s="12" t="s">
        <v>38</v>
      </c>
      <c r="C33" s="13">
        <f t="shared" ref="C33:O33" si="0">SUM(C3,C5,C7,C9,C11,C13,C15,C17,C19,C21,C23,C25,C27,C29,C31)</f>
        <v>144.9</v>
      </c>
      <c r="D33" s="13">
        <f t="shared" si="0"/>
        <v>0</v>
      </c>
      <c r="E33" s="13">
        <f t="shared" si="0"/>
        <v>0</v>
      </c>
      <c r="F33" s="13">
        <f t="shared" si="0"/>
        <v>0</v>
      </c>
      <c r="G33" s="13">
        <f t="shared" si="0"/>
        <v>0</v>
      </c>
      <c r="H33" s="13">
        <f t="shared" si="0"/>
        <v>0</v>
      </c>
      <c r="I33" s="13">
        <f t="shared" si="0"/>
        <v>0</v>
      </c>
      <c r="J33" s="13">
        <f t="shared" si="0"/>
        <v>0</v>
      </c>
      <c r="K33" s="13">
        <f t="shared" si="0"/>
        <v>0</v>
      </c>
      <c r="L33" s="13">
        <f t="shared" si="0"/>
        <v>0</v>
      </c>
      <c r="M33" s="13">
        <f t="shared" si="0"/>
        <v>0</v>
      </c>
      <c r="N33" s="13">
        <f t="shared" si="0"/>
        <v>0</v>
      </c>
      <c r="O33" s="13">
        <f t="shared" si="0"/>
        <v>144.9</v>
      </c>
      <c r="P33" s="14">
        <f>SUM(P3:P32)</f>
        <v>1</v>
      </c>
      <c r="Q33" s="15">
        <f>SUM(Q3:Q32)</f>
        <v>2.8255500000000003E-2</v>
      </c>
      <c r="R33" s="15"/>
      <c r="S33" s="16">
        <f t="shared" ref="S33:Y33" si="1">SUM(S3:S32)</f>
        <v>0.16970454075000002</v>
      </c>
      <c r="T33" s="17">
        <f t="shared" si="1"/>
        <v>3.3062727210000009</v>
      </c>
      <c r="U33" s="17">
        <f t="shared" si="1"/>
        <v>5.7053685449999989</v>
      </c>
      <c r="V33" s="17">
        <f t="shared" si="1"/>
        <v>9.4546621575000014</v>
      </c>
      <c r="W33" s="17">
        <f t="shared" si="1"/>
        <v>27.005622844500007</v>
      </c>
      <c r="X33" s="17">
        <f t="shared" si="1"/>
        <v>39.002882061000008</v>
      </c>
      <c r="Y33" s="17">
        <f t="shared" si="1"/>
        <v>67.502373462000008</v>
      </c>
    </row>
    <row r="38" spans="1:25" ht="15" x14ac:dyDescent="0.25">
      <c r="A38" s="136" t="s">
        <v>40</v>
      </c>
      <c r="B38" s="137" t="s">
        <v>41</v>
      </c>
      <c r="C38" s="137"/>
      <c r="D38" s="137"/>
      <c r="E38" s="137"/>
      <c r="F38" s="137"/>
      <c r="G38" s="137"/>
      <c r="H38" s="137"/>
      <c r="I38" s="137"/>
      <c r="J38" s="137"/>
      <c r="K38" s="137"/>
      <c r="N38" s="21" t="s">
        <v>42</v>
      </c>
      <c r="O38" s="30" t="s">
        <v>43</v>
      </c>
      <c r="P38" s="30"/>
      <c r="Q38" s="30"/>
      <c r="R38" s="31"/>
      <c r="S38" s="30"/>
    </row>
    <row r="39" spans="1:25" ht="38.25" x14ac:dyDescent="0.25">
      <c r="A39" s="136"/>
      <c r="B39" s="32" t="s">
        <v>44</v>
      </c>
      <c r="C39" s="32" t="s">
        <v>45</v>
      </c>
      <c r="D39" s="33" t="s">
        <v>46</v>
      </c>
      <c r="E39" s="32" t="s">
        <v>47</v>
      </c>
      <c r="F39" s="32" t="s">
        <v>48</v>
      </c>
      <c r="G39" s="32" t="s">
        <v>49</v>
      </c>
      <c r="H39" s="32" t="s">
        <v>50</v>
      </c>
      <c r="I39" s="32" t="s">
        <v>51</v>
      </c>
      <c r="J39" s="32" t="s">
        <v>52</v>
      </c>
      <c r="K39" s="32" t="s">
        <v>53</v>
      </c>
      <c r="N39" s="21" t="s">
        <v>54</v>
      </c>
      <c r="O39" s="30"/>
      <c r="P39" s="30"/>
      <c r="Q39" s="30"/>
      <c r="R39" s="31"/>
      <c r="S39" s="34">
        <v>2.5760000000000001</v>
      </c>
    </row>
    <row r="40" spans="1:25" ht="15" x14ac:dyDescent="0.25">
      <c r="A40" s="35">
        <v>1</v>
      </c>
      <c r="B40" s="36">
        <v>1</v>
      </c>
      <c r="C40" s="36">
        <v>1.2</v>
      </c>
      <c r="D40" s="37">
        <v>1.3</v>
      </c>
      <c r="E40" s="36">
        <v>1.5</v>
      </c>
      <c r="F40" s="36"/>
      <c r="G40" s="36"/>
      <c r="H40" s="36"/>
      <c r="I40" s="36"/>
      <c r="J40" s="36"/>
      <c r="K40" s="36"/>
      <c r="N40" s="21"/>
      <c r="O40" s="30"/>
      <c r="P40" s="30"/>
      <c r="Q40" s="30"/>
      <c r="R40" s="31"/>
      <c r="S40" s="30"/>
    </row>
    <row r="41" spans="1:25" ht="15" x14ac:dyDescent="0.25">
      <c r="A41" s="35">
        <v>2</v>
      </c>
      <c r="B41" s="38">
        <v>1.2</v>
      </c>
      <c r="C41" s="36">
        <v>1.5</v>
      </c>
      <c r="D41" s="37">
        <v>1.6</v>
      </c>
      <c r="E41" s="36">
        <v>2</v>
      </c>
      <c r="F41" s="36">
        <v>2.2000000000000002</v>
      </c>
      <c r="G41" s="36">
        <v>2.25</v>
      </c>
      <c r="H41" s="36"/>
      <c r="I41" s="36"/>
      <c r="J41" s="36"/>
      <c r="K41" s="36"/>
      <c r="N41" s="21"/>
      <c r="O41" s="34">
        <v>2</v>
      </c>
      <c r="P41" s="30"/>
      <c r="Q41" s="30"/>
      <c r="R41" s="31"/>
      <c r="S41" s="39">
        <f>B41</f>
        <v>1.2</v>
      </c>
    </row>
    <row r="42" spans="1:25" ht="15" x14ac:dyDescent="0.25">
      <c r="A42" s="35">
        <v>3</v>
      </c>
      <c r="B42" s="37">
        <v>1.3</v>
      </c>
      <c r="C42" s="36">
        <v>1.6</v>
      </c>
      <c r="D42" s="37">
        <v>2</v>
      </c>
      <c r="E42" s="36">
        <v>2</v>
      </c>
      <c r="F42" s="36">
        <v>2.2000000000000002</v>
      </c>
      <c r="G42" s="36">
        <v>2.25</v>
      </c>
      <c r="H42" s="36">
        <v>2.4</v>
      </c>
      <c r="I42" s="36">
        <v>2.5</v>
      </c>
      <c r="J42" s="36">
        <v>2.7</v>
      </c>
      <c r="K42" s="36">
        <v>2.9</v>
      </c>
      <c r="N42" s="21"/>
      <c r="O42" s="30"/>
      <c r="P42" s="30"/>
      <c r="Q42" s="30"/>
      <c r="R42" s="31"/>
      <c r="S42" s="40"/>
    </row>
    <row r="43" spans="1:25" ht="15" x14ac:dyDescent="0.25">
      <c r="A43" s="35">
        <v>4</v>
      </c>
      <c r="B43" s="36">
        <v>1.5</v>
      </c>
      <c r="C43" s="36">
        <v>2</v>
      </c>
      <c r="D43" s="37">
        <v>2</v>
      </c>
      <c r="E43" s="36">
        <v>2</v>
      </c>
      <c r="F43" s="36">
        <v>2.2000000000000002</v>
      </c>
      <c r="G43" s="36">
        <v>2.4</v>
      </c>
      <c r="H43" s="36">
        <v>2.5</v>
      </c>
      <c r="I43" s="36">
        <v>2.6</v>
      </c>
      <c r="J43" s="36">
        <v>2.9</v>
      </c>
      <c r="K43" s="36">
        <v>3</v>
      </c>
      <c r="N43" s="21"/>
      <c r="O43" s="30"/>
      <c r="P43" s="30"/>
      <c r="Q43" s="30"/>
      <c r="R43" s="31"/>
      <c r="S43" s="30"/>
    </row>
    <row r="44" spans="1:25" ht="15" x14ac:dyDescent="0.25">
      <c r="A44" s="35">
        <v>5</v>
      </c>
      <c r="B44" s="36">
        <v>1.6</v>
      </c>
      <c r="C44" s="36">
        <v>2</v>
      </c>
      <c r="D44" s="37">
        <v>2</v>
      </c>
      <c r="E44" s="36">
        <v>2.25</v>
      </c>
      <c r="F44" s="36">
        <v>2.25</v>
      </c>
      <c r="G44" s="36">
        <v>2.5</v>
      </c>
      <c r="H44" s="36">
        <v>2.6</v>
      </c>
      <c r="I44" s="36">
        <v>2.7</v>
      </c>
      <c r="J44" s="36">
        <v>3</v>
      </c>
      <c r="K44" s="36">
        <v>3.1</v>
      </c>
      <c r="N44" s="21"/>
      <c r="O44" s="30"/>
      <c r="P44" s="30"/>
      <c r="Q44" s="30"/>
      <c r="R44" s="31"/>
      <c r="S44" s="30"/>
    </row>
    <row r="45" spans="1:25" ht="15" x14ac:dyDescent="0.25">
      <c r="A45" s="35">
        <v>6</v>
      </c>
      <c r="B45" s="36">
        <v>2</v>
      </c>
      <c r="C45" s="36">
        <v>2</v>
      </c>
      <c r="D45" s="37">
        <v>2</v>
      </c>
      <c r="E45" s="36">
        <v>2.25</v>
      </c>
      <c r="F45" s="36">
        <v>2.2999999999999998</v>
      </c>
      <c r="G45" s="36">
        <v>2.6</v>
      </c>
      <c r="H45" s="36">
        <v>2.7</v>
      </c>
      <c r="I45" s="36">
        <v>2.8</v>
      </c>
      <c r="J45" s="36">
        <v>3</v>
      </c>
      <c r="K45" s="36">
        <v>3.1</v>
      </c>
      <c r="N45" s="21"/>
      <c r="O45" s="30"/>
      <c r="P45" s="30"/>
      <c r="Q45" s="30"/>
      <c r="R45" s="31"/>
      <c r="S45" s="30"/>
    </row>
    <row r="46" spans="1:25" ht="15" x14ac:dyDescent="0.25">
      <c r="A46" s="35">
        <v>7</v>
      </c>
      <c r="B46" s="36">
        <v>2</v>
      </c>
      <c r="C46" s="36">
        <v>2</v>
      </c>
      <c r="D46" s="37">
        <v>2</v>
      </c>
      <c r="E46" s="36">
        <v>2.25</v>
      </c>
      <c r="F46" s="36">
        <v>2.4</v>
      </c>
      <c r="G46" s="36">
        <v>2.7</v>
      </c>
      <c r="H46" s="36">
        <v>2.8</v>
      </c>
      <c r="I46" s="36">
        <v>2.9</v>
      </c>
      <c r="J46" s="36">
        <v>3.1</v>
      </c>
      <c r="K46" s="36">
        <v>3.2</v>
      </c>
      <c r="N46" s="21"/>
      <c r="O46" s="30"/>
      <c r="P46" s="30"/>
      <c r="Q46" s="30"/>
      <c r="R46" s="31"/>
      <c r="S46" s="30"/>
    </row>
    <row r="47" spans="1:25" ht="15" x14ac:dyDescent="0.25">
      <c r="A47" s="35" t="s">
        <v>55</v>
      </c>
      <c r="B47" s="36">
        <v>2</v>
      </c>
      <c r="C47" s="36">
        <v>2.25</v>
      </c>
      <c r="D47" s="37">
        <v>2.25</v>
      </c>
      <c r="E47" s="36">
        <v>2.4</v>
      </c>
      <c r="F47" s="36">
        <v>2.5</v>
      </c>
      <c r="G47" s="36">
        <v>2.8</v>
      </c>
      <c r="H47" s="36">
        <v>2.9</v>
      </c>
      <c r="I47" s="36">
        <v>3</v>
      </c>
      <c r="J47" s="36">
        <v>3.1</v>
      </c>
      <c r="K47" s="36">
        <v>3.2</v>
      </c>
      <c r="N47" s="21"/>
      <c r="O47" s="30"/>
      <c r="P47" s="30"/>
      <c r="Q47" s="30"/>
      <c r="R47" s="31"/>
      <c r="S47" s="30"/>
    </row>
    <row r="48" spans="1:25" ht="15" x14ac:dyDescent="0.25">
      <c r="A48" s="35" t="s">
        <v>56</v>
      </c>
      <c r="B48" s="36">
        <v>2</v>
      </c>
      <c r="C48" s="36">
        <v>2.25</v>
      </c>
      <c r="D48" s="37">
        <v>2.2999999999999998</v>
      </c>
      <c r="E48" s="36">
        <v>2.5</v>
      </c>
      <c r="F48" s="36">
        <v>2.6</v>
      </c>
      <c r="G48" s="36">
        <v>2.9</v>
      </c>
      <c r="H48" s="36">
        <v>3</v>
      </c>
      <c r="I48" s="36">
        <v>3</v>
      </c>
      <c r="J48" s="36">
        <v>3.2</v>
      </c>
      <c r="K48" s="36">
        <v>3.3</v>
      </c>
      <c r="N48" s="21"/>
      <c r="O48" s="30"/>
      <c r="P48" s="30"/>
      <c r="Q48" s="30"/>
      <c r="R48" s="31"/>
      <c r="S48" s="30"/>
    </row>
    <row r="49" spans="1:19" ht="15" x14ac:dyDescent="0.25">
      <c r="A49" s="35" t="s">
        <v>57</v>
      </c>
      <c r="B49" s="36"/>
      <c r="C49" s="36">
        <v>2.2999999999999998</v>
      </c>
      <c r="D49" s="37">
        <v>2.5</v>
      </c>
      <c r="E49" s="36">
        <v>2.6</v>
      </c>
      <c r="F49" s="36">
        <v>2.7</v>
      </c>
      <c r="G49" s="36">
        <v>3</v>
      </c>
      <c r="H49" s="36">
        <v>3</v>
      </c>
      <c r="I49" s="36">
        <v>3</v>
      </c>
      <c r="J49" s="36">
        <v>3.2</v>
      </c>
      <c r="K49" s="36">
        <v>3.5</v>
      </c>
      <c r="N49" s="21"/>
      <c r="O49" s="21"/>
      <c r="P49" s="21"/>
      <c r="Q49" s="21"/>
      <c r="S49" s="30"/>
    </row>
    <row r="50" spans="1:19" ht="15.75" x14ac:dyDescent="0.25">
      <c r="N50" s="21" t="s">
        <v>58</v>
      </c>
      <c r="O50" s="21">
        <v>1</v>
      </c>
      <c r="P50" s="21"/>
      <c r="Q50" s="21"/>
      <c r="S50" s="21">
        <v>0</v>
      </c>
    </row>
    <row r="51" spans="1:19" ht="25.5" x14ac:dyDescent="0.25">
      <c r="P51" s="18" t="s">
        <v>39</v>
      </c>
      <c r="Q51" s="18"/>
      <c r="S51" s="16">
        <f>SUM(S40:S49)*S50</f>
        <v>0</v>
      </c>
    </row>
  </sheetData>
  <mergeCells count="97">
    <mergeCell ref="A38:A39"/>
    <mergeCell ref="B38:K38"/>
    <mergeCell ref="Y3:Y4"/>
    <mergeCell ref="A1:S1"/>
    <mergeCell ref="C2:O2"/>
    <mergeCell ref="A3:A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Q5:Q6"/>
    <mergeCell ref="R5:R6"/>
    <mergeCell ref="S5:S6"/>
    <mergeCell ref="A7:A8"/>
    <mergeCell ref="P7:P8"/>
    <mergeCell ref="Q7:Q8"/>
    <mergeCell ref="R7:R8"/>
    <mergeCell ref="S7:S8"/>
    <mergeCell ref="Y7:Y8"/>
    <mergeCell ref="U5:U6"/>
    <mergeCell ref="V5:V6"/>
    <mergeCell ref="W5:W6"/>
    <mergeCell ref="X5:X6"/>
    <mergeCell ref="Y5:Y6"/>
    <mergeCell ref="U7:U8"/>
    <mergeCell ref="V7:V8"/>
    <mergeCell ref="W7:W8"/>
    <mergeCell ref="X7:X8"/>
    <mergeCell ref="T5:T6"/>
    <mergeCell ref="A11:A12"/>
    <mergeCell ref="P11:P12"/>
    <mergeCell ref="Q11:Q12"/>
    <mergeCell ref="R11:R12"/>
    <mergeCell ref="S11:S12"/>
    <mergeCell ref="A9:A10"/>
    <mergeCell ref="P9:P10"/>
    <mergeCell ref="Q9:Q10"/>
    <mergeCell ref="R9:R10"/>
    <mergeCell ref="S9:S10"/>
    <mergeCell ref="T11:T12"/>
    <mergeCell ref="T9:T10"/>
    <mergeCell ref="T7:T8"/>
    <mergeCell ref="A5:A6"/>
    <mergeCell ref="P5:P6"/>
    <mergeCell ref="U11:U12"/>
    <mergeCell ref="V11:V12"/>
    <mergeCell ref="W11:W12"/>
    <mergeCell ref="X11:X12"/>
    <mergeCell ref="Y11:Y12"/>
    <mergeCell ref="U9:U10"/>
    <mergeCell ref="V9:V10"/>
    <mergeCell ref="W9:W10"/>
    <mergeCell ref="X9:X10"/>
    <mergeCell ref="Y9:Y10"/>
    <mergeCell ref="X15:X16"/>
    <mergeCell ref="Y15:Y16"/>
    <mergeCell ref="U13:U14"/>
    <mergeCell ref="V13:V14"/>
    <mergeCell ref="W13:W14"/>
    <mergeCell ref="X13:X14"/>
    <mergeCell ref="Y13:Y14"/>
    <mergeCell ref="T13:T14"/>
    <mergeCell ref="A15:A16"/>
    <mergeCell ref="A13:A14"/>
    <mergeCell ref="P13:P14"/>
    <mergeCell ref="Q13:Q14"/>
    <mergeCell ref="R13:R14"/>
    <mergeCell ref="S13:S14"/>
    <mergeCell ref="A17:A18"/>
    <mergeCell ref="T15:T16"/>
    <mergeCell ref="U15:U16"/>
    <mergeCell ref="V15:V16"/>
    <mergeCell ref="W15:W16"/>
    <mergeCell ref="T17:T18"/>
    <mergeCell ref="W19:W20"/>
    <mergeCell ref="X19:X20"/>
    <mergeCell ref="Y19:Y20"/>
    <mergeCell ref="U17:U18"/>
    <mergeCell ref="V17:V18"/>
    <mergeCell ref="W17:W18"/>
    <mergeCell ref="X17:X18"/>
    <mergeCell ref="Y17:Y18"/>
    <mergeCell ref="A23:A24"/>
    <mergeCell ref="A25:A26"/>
    <mergeCell ref="A27:A28"/>
    <mergeCell ref="A29:A30"/>
    <mergeCell ref="A31:A32"/>
    <mergeCell ref="A21:A22"/>
    <mergeCell ref="T19:T20"/>
    <mergeCell ref="U19:U20"/>
    <mergeCell ref="V19:V20"/>
    <mergeCell ref="A19:A2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Числ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Овсянкина С.С</dc:creator>
  <cp:lastModifiedBy>Овсянкина Светлана Сергеевна</cp:lastModifiedBy>
  <cp:lastPrinted>2021-04-19T07:21:15Z</cp:lastPrinted>
  <dcterms:created xsi:type="dcterms:W3CDTF">2015-09-10T07:35:19Z</dcterms:created>
  <dcterms:modified xsi:type="dcterms:W3CDTF">2023-06-14T10:52:12Z</dcterms:modified>
</cp:coreProperties>
</file>