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8195" windowHeight="11835"/>
  </bookViews>
  <sheets>
    <sheet name="Лист1" sheetId="1" r:id="rId1"/>
    <sheet name="Лист2" sheetId="2" r:id="rId2"/>
    <sheet name="Числ" sheetId="4" r:id="rId3"/>
  </sheets>
  <definedNames>
    <definedName name="_xlnm.Print_Area" localSheetId="0">Лист1!$A$1:$AZ$77</definedName>
  </definedNames>
  <calcPr calcId="144525"/>
</workbook>
</file>

<file path=xl/calcChain.xml><?xml version="1.0" encoding="utf-8"?>
<calcChain xmlns="http://schemas.openxmlformats.org/spreadsheetml/2006/main">
  <c r="M9" i="2" l="1"/>
  <c r="N7" i="2"/>
  <c r="L7" i="2"/>
  <c r="D7" i="2" l="1"/>
  <c r="K7" i="2" l="1"/>
  <c r="J7" i="2"/>
  <c r="K9" i="2" s="1"/>
  <c r="S41" i="4" l="1"/>
  <c r="S51" i="4" s="1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Y31" i="4"/>
  <c r="X31" i="4"/>
  <c r="W31" i="4"/>
  <c r="V31" i="4"/>
  <c r="U31" i="4"/>
  <c r="T31" i="4"/>
  <c r="Y29" i="4"/>
  <c r="X29" i="4"/>
  <c r="W29" i="4"/>
  <c r="V29" i="4"/>
  <c r="U29" i="4"/>
  <c r="T29" i="4"/>
  <c r="Y27" i="4"/>
  <c r="X27" i="4"/>
  <c r="W27" i="4"/>
  <c r="V27" i="4"/>
  <c r="U27" i="4"/>
  <c r="T27" i="4"/>
  <c r="Y25" i="4"/>
  <c r="X25" i="4"/>
  <c r="W25" i="4"/>
  <c r="V25" i="4"/>
  <c r="U25" i="4"/>
  <c r="T25" i="4"/>
  <c r="Y23" i="4"/>
  <c r="X23" i="4"/>
  <c r="W23" i="4"/>
  <c r="V23" i="4"/>
  <c r="U23" i="4"/>
  <c r="T23" i="4"/>
  <c r="Y21" i="4"/>
  <c r="X21" i="4"/>
  <c r="W21" i="4"/>
  <c r="V21" i="4"/>
  <c r="U21" i="4"/>
  <c r="T21" i="4"/>
  <c r="Y19" i="4"/>
  <c r="X19" i="4"/>
  <c r="W19" i="4"/>
  <c r="V19" i="4"/>
  <c r="U19" i="4"/>
  <c r="T19" i="4"/>
  <c r="Y17" i="4"/>
  <c r="X17" i="4"/>
  <c r="W17" i="4"/>
  <c r="V17" i="4"/>
  <c r="U17" i="4"/>
  <c r="T17" i="4"/>
  <c r="Y15" i="4"/>
  <c r="X15" i="4"/>
  <c r="W15" i="4"/>
  <c r="V15" i="4"/>
  <c r="U15" i="4"/>
  <c r="T15" i="4"/>
  <c r="Y13" i="4"/>
  <c r="X13" i="4"/>
  <c r="W13" i="4"/>
  <c r="V13" i="4"/>
  <c r="U13" i="4"/>
  <c r="T13" i="4"/>
  <c r="Y11" i="4"/>
  <c r="X11" i="4"/>
  <c r="W11" i="4"/>
  <c r="V11" i="4"/>
  <c r="U11" i="4"/>
  <c r="T11" i="4"/>
  <c r="Y9" i="4"/>
  <c r="X9" i="4"/>
  <c r="W9" i="4"/>
  <c r="V9" i="4"/>
  <c r="U9" i="4"/>
  <c r="T9" i="4"/>
  <c r="Y7" i="4"/>
  <c r="X7" i="4"/>
  <c r="W7" i="4"/>
  <c r="V7" i="4"/>
  <c r="U7" i="4"/>
  <c r="T7" i="4"/>
  <c r="Y5" i="4"/>
  <c r="X5" i="4"/>
  <c r="W5" i="4"/>
  <c r="V5" i="4"/>
  <c r="U5" i="4"/>
  <c r="T5" i="4"/>
  <c r="O3" i="4"/>
  <c r="O4" i="4" s="1"/>
  <c r="Q3" i="4" l="1"/>
  <c r="O33" i="4"/>
  <c r="U3" i="4" l="1"/>
  <c r="U33" i="4" s="1"/>
  <c r="Q33" i="4"/>
  <c r="S3" i="4" s="1"/>
  <c r="S33" i="4" s="1"/>
  <c r="T3" i="4"/>
  <c r="T33" i="4" s="1"/>
  <c r="W3" i="4"/>
  <c r="W33" i="4" s="1"/>
  <c r="V3" i="4"/>
  <c r="V33" i="4" s="1"/>
  <c r="Y3" i="4"/>
  <c r="Y33" i="4" s="1"/>
  <c r="X3" i="4"/>
  <c r="X33" i="4" s="1"/>
</calcChain>
</file>

<file path=xl/sharedStrings.xml><?xml version="1.0" encoding="utf-8"?>
<sst xmlns="http://schemas.openxmlformats.org/spreadsheetml/2006/main" count="133" uniqueCount="99">
  <si>
    <t>Котельная №7 (ФОК)</t>
  </si>
  <si>
    <t>№№ТК</t>
  </si>
  <si>
    <t>Ду трубопровода</t>
  </si>
  <si>
    <t>протяженность,м</t>
  </si>
  <si>
    <t>Вид ЗА</t>
  </si>
  <si>
    <t>Ду</t>
  </si>
  <si>
    <t>кол-во</t>
  </si>
  <si>
    <t>Дата ремонта</t>
  </si>
  <si>
    <t>примечание</t>
  </si>
  <si>
    <t>от ФОК до ТК</t>
  </si>
  <si>
    <t>№ п/п</t>
  </si>
  <si>
    <t>Расчет численности для содержания теплотрассы согласно "Рекомендациям по нормированию труда работников энергетического хозяйства" М. 1999 г.</t>
  </si>
  <si>
    <t>До 5</t>
  </si>
  <si>
    <t xml:space="preserve"> 5-10</t>
  </si>
  <si>
    <t xml:space="preserve"> 10-25</t>
  </si>
  <si>
    <t xml:space="preserve"> 25-50</t>
  </si>
  <si>
    <t xml:space="preserve"> 50-100</t>
  </si>
  <si>
    <t xml:space="preserve"> 100-150</t>
  </si>
  <si>
    <t xml:space="preserve"> 150-300</t>
  </si>
  <si>
    <t xml:space="preserve"> 300-500</t>
  </si>
  <si>
    <t xml:space="preserve"> 500-800</t>
  </si>
  <si>
    <t xml:space="preserve"> 800-1200</t>
  </si>
  <si>
    <t xml:space="preserve"> 1200-1800</t>
  </si>
  <si>
    <t xml:space="preserve"> 1600-5600</t>
  </si>
  <si>
    <t xml:space="preserve"> свыше 5600</t>
  </si>
  <si>
    <t>Наименование объекта, ул.</t>
  </si>
  <si>
    <t>Протяженность/диаметр</t>
  </si>
  <si>
    <t>Участки сети</t>
  </si>
  <si>
    <t>Кол-во тепловых камер, шт.</t>
  </si>
  <si>
    <t>V в у.е.</t>
  </si>
  <si>
    <r>
      <t xml:space="preserve">К </t>
    </r>
    <r>
      <rPr>
        <vertAlign val="subscript"/>
        <sz val="10"/>
        <rFont val="Arial Cyr"/>
        <charset val="204"/>
      </rPr>
      <t>прокладки</t>
    </r>
  </si>
  <si>
    <t>Численность,чел.</t>
  </si>
  <si>
    <t>0,22+0,222</t>
  </si>
  <si>
    <t>0,38+0,19</t>
  </si>
  <si>
    <t>0,63+0,165</t>
  </si>
  <si>
    <t>1,8+0,199</t>
  </si>
  <si>
    <t>2,6+0,102</t>
  </si>
  <si>
    <t>4,5+0,084</t>
  </si>
  <si>
    <t>L, м.</t>
  </si>
  <si>
    <t>D, мм</t>
  </si>
  <si>
    <t xml:space="preserve"> </t>
  </si>
  <si>
    <t>Всего</t>
  </si>
  <si>
    <t>Итого,чел</t>
  </si>
  <si>
    <t>Количество котлов</t>
  </si>
  <si>
    <t>Суммарная производительность котлов, Гкал/ч</t>
  </si>
  <si>
    <t>Тип, марка котла</t>
  </si>
  <si>
    <t>GP-1500</t>
  </si>
  <si>
    <t>0,1-5</t>
  </si>
  <si>
    <t>5,1-10</t>
  </si>
  <si>
    <t>10,1-25</t>
  </si>
  <si>
    <t>25,1-60</t>
  </si>
  <si>
    <t>60,1-100</t>
  </si>
  <si>
    <t>100,1-150</t>
  </si>
  <si>
    <t>150,1-200</t>
  </si>
  <si>
    <t>200,1-300</t>
  </si>
  <si>
    <t>300,1-500</t>
  </si>
  <si>
    <t>500,1-700</t>
  </si>
  <si>
    <t>Установленная мощность (гкал/час)</t>
  </si>
  <si>
    <t xml:space="preserve"> 8-9</t>
  </si>
  <si>
    <t xml:space="preserve"> 10-11</t>
  </si>
  <si>
    <t>более 11</t>
  </si>
  <si>
    <r>
      <t>К</t>
    </r>
    <r>
      <rPr>
        <vertAlign val="subscript"/>
        <sz val="10"/>
        <rFont val="Arial Cyr"/>
        <charset val="204"/>
      </rPr>
      <t>дистанц</t>
    </r>
  </si>
  <si>
    <t>2d=159мм</t>
  </si>
  <si>
    <t>Условные обозначения:</t>
  </si>
  <si>
    <t>подземный участок сети отопления</t>
  </si>
  <si>
    <t xml:space="preserve">надземный участок сети отопления </t>
  </si>
  <si>
    <t>1,5м</t>
  </si>
  <si>
    <t>10,5м</t>
  </si>
  <si>
    <t xml:space="preserve">        2d=159мм</t>
  </si>
  <si>
    <t>зад.Ду150-2</t>
  </si>
  <si>
    <t>63м</t>
  </si>
  <si>
    <t>2d  - диаметр трубопровода отопления</t>
  </si>
  <si>
    <t>Ду.вент - условный диаметр вентиля;</t>
  </si>
  <si>
    <t>Ду зад.  - условный диаметр задвижки;</t>
  </si>
  <si>
    <t>от ТК до котельной</t>
  </si>
  <si>
    <t>ИТОГО:</t>
  </si>
  <si>
    <t>2-х. труб.</t>
  </si>
  <si>
    <t>7м</t>
  </si>
  <si>
    <t xml:space="preserve">     12м     2d=159мм</t>
  </si>
  <si>
    <t>78м</t>
  </si>
  <si>
    <t>4м</t>
  </si>
  <si>
    <t>надземн.</t>
  </si>
  <si>
    <t>подземн.</t>
  </si>
  <si>
    <t xml:space="preserve">диаметры трубопровода </t>
  </si>
  <si>
    <t>протяженность</t>
  </si>
  <si>
    <t>подзем.</t>
  </si>
  <si>
    <t>20-49</t>
  </si>
  <si>
    <t>50-250</t>
  </si>
  <si>
    <t>251-400</t>
  </si>
  <si>
    <t xml:space="preserve">         граница балансовой принадлежности</t>
  </si>
  <si>
    <t xml:space="preserve">      тепловая камера</t>
  </si>
  <si>
    <t>Адм.</t>
  </si>
  <si>
    <t>Юр.лица</t>
  </si>
  <si>
    <t>КТЭ</t>
  </si>
  <si>
    <t>12м</t>
  </si>
  <si>
    <t>К</t>
  </si>
  <si>
    <t xml:space="preserve">        15м     2d=89мм</t>
  </si>
  <si>
    <t xml:space="preserve">  70м</t>
  </si>
  <si>
    <t>от ФОК до раздевалок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</si>
</sst>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_-* #,##0_р_._-;\-* #,##0_р_._-;_-* &quot;-&quot;??_р_._-;_-@_-"/>
    <numFmt numFmtId="166" formatCode="0.0000"/>
    <numFmt numFmtId="167" formatCode="_-* #,##0.0_р_._-;\-* #,##0.0_р_._-;_-* &quot;-&quot;??_р_._-;_-@_-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 Cyr"/>
      <charset val="204"/>
    </font>
    <font>
      <vertAlign val="subscript"/>
      <sz val="10"/>
      <name val="Arial Cyr"/>
      <charset val="204"/>
    </font>
    <font>
      <b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2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0" xfId="1" applyAlignment="1" applyProtection="1">
      <alignment horizontal="center" vertical="center" wrapText="1"/>
      <protection locked="0"/>
    </xf>
    <xf numFmtId="16" fontId="2" fillId="0" borderId="0" xfId="1" applyNumberFormat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horizontal="center" vertical="center" textRotation="90" wrapText="1"/>
      <protection locked="0"/>
    </xf>
    <xf numFmtId="0" fontId="0" fillId="0" borderId="1" xfId="1" applyFont="1" applyBorder="1" applyAlignment="1" applyProtection="1">
      <alignment horizontal="center" vertical="center" textRotation="90" wrapText="1"/>
      <protection locked="0"/>
    </xf>
    <xf numFmtId="164" fontId="2" fillId="0" borderId="0" xfId="1" applyNumberFormat="1" applyAlignment="1" applyProtection="1">
      <alignment horizontal="center" vertical="center" wrapText="1"/>
      <protection locked="0"/>
    </xf>
    <xf numFmtId="0" fontId="2" fillId="2" borderId="1" xfId="1" applyFill="1" applyBorder="1" applyAlignment="1" applyProtection="1">
      <alignment horizontal="center" vertical="center" wrapText="1"/>
      <protection locked="0"/>
    </xf>
    <xf numFmtId="165" fontId="0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1" applyNumberForma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165" fontId="5" fillId="0" borderId="0" xfId="2" applyNumberFormat="1" applyFont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66" fontId="5" fillId="0" borderId="2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0" xfId="1" applyNumberFormat="1" applyFont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2" fontId="2" fillId="0" borderId="4" xfId="1" applyNumberFormat="1" applyBorder="1" applyAlignment="1" applyProtection="1">
      <alignment horizontal="center" vertical="center" wrapText="1"/>
      <protection locked="0"/>
    </xf>
    <xf numFmtId="2" fontId="2" fillId="0" borderId="0" xfId="1" applyNumberFormat="1" applyAlignment="1" applyProtection="1">
      <alignment horizontal="center" vertical="center" wrapText="1"/>
      <protection locked="0"/>
    </xf>
    <xf numFmtId="0" fontId="2" fillId="0" borderId="1" xfId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2" fontId="2" fillId="0" borderId="3" xfId="1" applyNumberFormat="1" applyBorder="1" applyAlignment="1" applyProtection="1">
      <alignment horizontal="center" vertical="center" wrapText="1"/>
    </xf>
    <xf numFmtId="2" fontId="2" fillId="0" borderId="2" xfId="1" applyNumberFormat="1" applyBorder="1" applyAlignment="1" applyProtection="1">
      <alignment horizontal="center" vertical="center" wrapText="1"/>
    </xf>
    <xf numFmtId="0" fontId="2" fillId="0" borderId="3" xfId="1" applyNumberFormat="1" applyFill="1" applyBorder="1" applyAlignment="1" applyProtection="1">
      <alignment horizontal="center" vertical="center" wrapText="1"/>
    </xf>
    <xf numFmtId="166" fontId="2" fillId="0" borderId="2" xfId="1" applyNumberFormat="1" applyFill="1" applyBorder="1" applyAlignment="1" applyProtection="1">
      <alignment horizontal="center" vertical="center" wrapText="1"/>
    </xf>
    <xf numFmtId="2" fontId="2" fillId="0" borderId="3" xfId="1" applyNumberFormat="1" applyFill="1" applyBorder="1" applyAlignment="1" applyProtection="1">
      <alignment horizontal="center" vertical="center" wrapText="1"/>
    </xf>
    <xf numFmtId="2" fontId="2" fillId="0" borderId="2" xfId="1" applyNumberFormat="1" applyFill="1" applyBorder="1" applyAlignment="1" applyProtection="1">
      <alignment horizontal="center" vertical="center"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2" fillId="0" borderId="0" xfId="1" applyFill="1" applyAlignment="1" applyProtection="1">
      <alignment horizontal="center" vertical="center" wrapText="1"/>
      <protection locked="0"/>
    </xf>
    <xf numFmtId="43" fontId="0" fillId="0" borderId="1" xfId="2" applyFont="1" applyBorder="1" applyAlignment="1">
      <alignment horizontal="center" vertical="center" wrapText="1"/>
    </xf>
    <xf numFmtId="43" fontId="0" fillId="0" borderId="1" xfId="2" applyFont="1" applyFill="1" applyBorder="1" applyAlignment="1">
      <alignment horizontal="center" vertical="center" wrapText="1"/>
    </xf>
    <xf numFmtId="0" fontId="2" fillId="3" borderId="1" xfId="1" applyFill="1" applyBorder="1" applyAlignment="1" applyProtection="1">
      <alignment horizontal="center" vertical="center" wrapText="1"/>
      <protection locked="0"/>
    </xf>
    <xf numFmtId="165" fontId="0" fillId="0" borderId="1" xfId="2" applyNumberFormat="1" applyFont="1" applyBorder="1" applyAlignment="1">
      <alignment horizontal="center" vertical="center" wrapText="1"/>
    </xf>
    <xf numFmtId="167" fontId="0" fillId="0" borderId="1" xfId="2" applyNumberFormat="1" applyFont="1" applyBorder="1" applyAlignment="1">
      <alignment horizontal="center" vertical="center" wrapText="1"/>
    </xf>
    <xf numFmtId="167" fontId="0" fillId="0" borderId="1" xfId="2" applyNumberFormat="1" applyFont="1" applyFill="1" applyBorder="1" applyAlignment="1">
      <alignment horizontal="center" vertical="center" wrapText="1"/>
    </xf>
    <xf numFmtId="167" fontId="0" fillId="3" borderId="1" xfId="2" applyNumberFormat="1" applyFont="1" applyFill="1" applyBorder="1" applyAlignment="1">
      <alignment horizontal="center" vertical="center" wrapText="1"/>
    </xf>
    <xf numFmtId="167" fontId="2" fillId="3" borderId="1" xfId="1" applyNumberFormat="1" applyFill="1" applyBorder="1" applyAlignment="1" applyProtection="1">
      <alignment horizontal="center" vertical="center" wrapText="1"/>
      <protection locked="0"/>
    </xf>
    <xf numFmtId="167" fontId="2" fillId="0" borderId="1" xfId="1" applyNumberForma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/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Border="1"/>
    <xf numFmtId="0" fontId="10" fillId="0" borderId="0" xfId="0" applyFont="1" applyBorder="1"/>
    <xf numFmtId="0" fontId="15" fillId="0" borderId="0" xfId="0" applyFont="1"/>
    <xf numFmtId="0" fontId="16" fillId="0" borderId="0" xfId="0" applyFont="1"/>
    <xf numFmtId="0" fontId="9" fillId="0" borderId="0" xfId="0" applyFont="1" applyBorder="1"/>
    <xf numFmtId="0" fontId="17" fillId="0" borderId="0" xfId="0" applyFont="1"/>
    <xf numFmtId="0" fontId="17" fillId="0" borderId="0" xfId="0" applyFont="1" applyBorder="1"/>
    <xf numFmtId="0" fontId="18" fillId="0" borderId="0" xfId="0" applyFont="1"/>
    <xf numFmtId="0" fontId="20" fillId="0" borderId="0" xfId="0" applyFont="1"/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5" fillId="0" borderId="0" xfId="0" applyFont="1" applyBorder="1"/>
    <xf numFmtId="0" fontId="9" fillId="0" borderId="0" xfId="0" applyFont="1" applyBorder="1" applyAlignment="1">
      <alignment vertical="top"/>
    </xf>
    <xf numFmtId="0" fontId="19" fillId="0" borderId="0" xfId="0" applyFont="1"/>
    <xf numFmtId="0" fontId="23" fillId="0" borderId="0" xfId="0" applyFont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7" borderId="2" xfId="0" applyFill="1" applyBorder="1"/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7" borderId="14" xfId="0" applyFill="1" applyBorder="1"/>
    <xf numFmtId="0" fontId="0" fillId="4" borderId="1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0" borderId="3" xfId="0" applyBorder="1"/>
    <xf numFmtId="0" fontId="0" fillId="7" borderId="3" xfId="0" applyFill="1" applyBorder="1"/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13" xfId="0" applyBorder="1"/>
    <xf numFmtId="0" fontId="1" fillId="0" borderId="14" xfId="0" applyFont="1" applyBorder="1"/>
    <xf numFmtId="0" fontId="1" fillId="7" borderId="14" xfId="0" applyFont="1" applyFill="1" applyBorder="1"/>
    <xf numFmtId="0" fontId="1" fillId="4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9" fillId="0" borderId="0" xfId="0" applyFont="1" applyAlignment="1">
      <alignment textRotation="90"/>
    </xf>
    <xf numFmtId="0" fontId="17" fillId="0" borderId="0" xfId="0" applyFont="1" applyAlignment="1">
      <alignment horizontal="left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" fillId="8" borderId="0" xfId="0" applyFont="1" applyFill="1" applyAlignment="1">
      <alignment horizontal="center"/>
    </xf>
    <xf numFmtId="0" fontId="13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0" fillId="0" borderId="0" xfId="0" applyFont="1" applyAlignment="1"/>
    <xf numFmtId="0" fontId="9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 vertical="center" wrapText="1"/>
      <protection locked="0"/>
    </xf>
    <xf numFmtId="2" fontId="2" fillId="0" borderId="0" xfId="1" applyNumberFormat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2" xfId="1" applyBorder="1" applyAlignment="1" applyProtection="1">
      <alignment horizontal="center" vertical="center" wrapText="1"/>
      <protection locked="0"/>
    </xf>
    <xf numFmtId="0" fontId="2" fillId="0" borderId="3" xfId="1" applyNumberFormat="1" applyFill="1" applyBorder="1" applyAlignment="1" applyProtection="1">
      <alignment horizontal="center" vertical="center" wrapText="1"/>
    </xf>
    <xf numFmtId="166" fontId="2" fillId="0" borderId="2" xfId="1" applyNumberFormat="1" applyFill="1" applyBorder="1" applyAlignment="1" applyProtection="1">
      <alignment horizontal="center" vertical="center" wrapText="1"/>
    </xf>
    <xf numFmtId="2" fontId="2" fillId="0" borderId="3" xfId="1" applyNumberFormat="1" applyFill="1" applyBorder="1" applyAlignment="1" applyProtection="1">
      <alignment horizontal="center" vertical="center" wrapText="1"/>
    </xf>
    <xf numFmtId="2" fontId="2" fillId="0" borderId="2" xfId="1" applyNumberFormat="1" applyFill="1" applyBorder="1" applyAlignment="1" applyProtection="1">
      <alignment horizontal="center" vertical="center" wrapText="1"/>
    </xf>
    <xf numFmtId="2" fontId="2" fillId="0" borderId="3" xfId="1" applyNumberFormat="1" applyBorder="1" applyAlignment="1" applyProtection="1">
      <alignment horizontal="center" vertical="center" wrapText="1"/>
    </xf>
    <xf numFmtId="2" fontId="2" fillId="0" borderId="2" xfId="1" applyNumberFormat="1" applyBorder="1" applyAlignment="1" applyProtection="1">
      <alignment horizontal="center" vertical="center" wrapText="1"/>
    </xf>
    <xf numFmtId="165" fontId="0" fillId="0" borderId="1" xfId="2" applyNumberFormat="1" applyFont="1" applyBorder="1" applyAlignment="1" applyProtection="1">
      <alignment horizontal="center" vertical="center" wrapText="1"/>
      <protection locked="0"/>
    </xf>
    <xf numFmtId="43" fontId="0" fillId="0" borderId="1" xfId="2" applyFont="1" applyBorder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  <protection locked="0"/>
    </xf>
    <xf numFmtId="0" fontId="2" fillId="0" borderId="3" xfId="1" applyNumberFormat="1" applyBorder="1" applyAlignment="1" applyProtection="1">
      <alignment horizontal="center" vertical="center" wrapText="1"/>
    </xf>
    <xf numFmtId="166" fontId="2" fillId="0" borderId="2" xfId="1" applyNumberFormat="1" applyBorder="1" applyAlignment="1" applyProtection="1">
      <alignment horizontal="center" vertical="center" wrapText="1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457200</xdr:colOff>
      <xdr:row>30</xdr:row>
      <xdr:rowOff>88900</xdr:rowOff>
    </xdr:from>
    <xdr:to>
      <xdr:col>40</xdr:col>
      <xdr:colOff>304800</xdr:colOff>
      <xdr:row>34</xdr:row>
      <xdr:rowOff>177800</xdr:rowOff>
    </xdr:to>
    <xdr:sp macro="" textlink="">
      <xdr:nvSpPr>
        <xdr:cNvPr id="21" name="Прямоугольник 20"/>
        <xdr:cNvSpPr/>
      </xdr:nvSpPr>
      <xdr:spPr>
        <a:xfrm>
          <a:off x="17805400" y="4165600"/>
          <a:ext cx="1714500" cy="115570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500" b="1">
              <a:solidFill>
                <a:sysClr val="windowText" lastClr="000000"/>
              </a:solidFill>
            </a:rPr>
            <a:t>Котельная</a:t>
          </a:r>
        </a:p>
      </xdr:txBody>
    </xdr:sp>
    <xdr:clientData/>
  </xdr:twoCellAnchor>
  <xdr:twoCellAnchor>
    <xdr:from>
      <xdr:col>25</xdr:col>
      <xdr:colOff>38100</xdr:colOff>
      <xdr:row>49</xdr:row>
      <xdr:rowOff>114300</xdr:rowOff>
    </xdr:from>
    <xdr:to>
      <xdr:col>26</xdr:col>
      <xdr:colOff>212725</xdr:colOff>
      <xdr:row>51</xdr:row>
      <xdr:rowOff>85725</xdr:rowOff>
    </xdr:to>
    <xdr:sp macro="" textlink="">
      <xdr:nvSpPr>
        <xdr:cNvPr id="28" name="Овал 27"/>
        <xdr:cNvSpPr/>
      </xdr:nvSpPr>
      <xdr:spPr>
        <a:xfrm>
          <a:off x="15278100" y="12992100"/>
          <a:ext cx="720725" cy="555625"/>
        </a:xfrm>
        <a:prstGeom prst="ellipse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>
              <a:solidFill>
                <a:schemeClr val="tx1"/>
              </a:solidFill>
            </a:rPr>
            <a:t>ТК</a:t>
          </a:r>
        </a:p>
      </xdr:txBody>
    </xdr:sp>
    <xdr:clientData/>
  </xdr:twoCellAnchor>
  <xdr:twoCellAnchor>
    <xdr:from>
      <xdr:col>26</xdr:col>
      <xdr:colOff>38100</xdr:colOff>
      <xdr:row>35</xdr:row>
      <xdr:rowOff>63500</xdr:rowOff>
    </xdr:from>
    <xdr:to>
      <xdr:col>28</xdr:col>
      <xdr:colOff>304800</xdr:colOff>
      <xdr:row>39</xdr:row>
      <xdr:rowOff>12700</xdr:rowOff>
    </xdr:to>
    <xdr:sp macro="" textlink="">
      <xdr:nvSpPr>
        <xdr:cNvPr id="4" name="Прямоугольник 3"/>
        <xdr:cNvSpPr/>
      </xdr:nvSpPr>
      <xdr:spPr>
        <a:xfrm>
          <a:off x="13995400" y="5448300"/>
          <a:ext cx="901700" cy="876300"/>
        </a:xfrm>
        <a:prstGeom prst="rect">
          <a:avLst/>
        </a:prstGeom>
        <a:solidFill>
          <a:schemeClr val="accent3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000" b="1">
              <a:solidFill>
                <a:sysClr val="windowText" lastClr="000000"/>
              </a:solidFill>
            </a:rPr>
            <a:t>узел </a:t>
          </a:r>
        </a:p>
        <a:p>
          <a:pPr algn="ctr"/>
          <a:r>
            <a:rPr lang="ru-RU" sz="2000" b="1">
              <a:solidFill>
                <a:sysClr val="windowText" lastClr="000000"/>
              </a:solidFill>
            </a:rPr>
            <a:t>учета</a:t>
          </a:r>
        </a:p>
      </xdr:txBody>
    </xdr:sp>
    <xdr:clientData/>
  </xdr:twoCellAnchor>
  <xdr:twoCellAnchor>
    <xdr:from>
      <xdr:col>16</xdr:col>
      <xdr:colOff>342900</xdr:colOff>
      <xdr:row>35</xdr:row>
      <xdr:rowOff>241300</xdr:rowOff>
    </xdr:from>
    <xdr:to>
      <xdr:col>17</xdr:col>
      <xdr:colOff>558800</xdr:colOff>
      <xdr:row>38</xdr:row>
      <xdr:rowOff>88900</xdr:rowOff>
    </xdr:to>
    <xdr:sp macro="" textlink="">
      <xdr:nvSpPr>
        <xdr:cNvPr id="5" name="Овал 4"/>
        <xdr:cNvSpPr/>
      </xdr:nvSpPr>
      <xdr:spPr>
        <a:xfrm>
          <a:off x="10096500" y="6591300"/>
          <a:ext cx="825500" cy="5969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400" b="1">
              <a:solidFill>
                <a:sysClr val="windowText" lastClr="000000"/>
              </a:solidFill>
            </a:rPr>
            <a:t>ТК</a:t>
          </a:r>
        </a:p>
      </xdr:txBody>
    </xdr:sp>
    <xdr:clientData/>
  </xdr:twoCellAnchor>
  <xdr:twoCellAnchor>
    <xdr:from>
      <xdr:col>8</xdr:col>
      <xdr:colOff>381000</xdr:colOff>
      <xdr:row>36</xdr:row>
      <xdr:rowOff>228600</xdr:rowOff>
    </xdr:from>
    <xdr:to>
      <xdr:col>16</xdr:col>
      <xdr:colOff>342900</xdr:colOff>
      <xdr:row>37</xdr:row>
      <xdr:rowOff>31750</xdr:rowOff>
    </xdr:to>
    <xdr:cxnSp macro="">
      <xdr:nvCxnSpPr>
        <xdr:cNvPr id="7" name="Прямая соединительная линия 6"/>
        <xdr:cNvCxnSpPr>
          <a:stCxn id="5" idx="2"/>
        </xdr:cNvCxnSpPr>
      </xdr:nvCxnSpPr>
      <xdr:spPr>
        <a:xfrm flipH="1" flipV="1">
          <a:off x="5257800" y="6845300"/>
          <a:ext cx="4838700" cy="44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406400</xdr:colOff>
      <xdr:row>34</xdr:row>
      <xdr:rowOff>12700</xdr:rowOff>
    </xdr:from>
    <xdr:to>
      <xdr:col>8</xdr:col>
      <xdr:colOff>419100</xdr:colOff>
      <xdr:row>37</xdr:row>
      <xdr:rowOff>25400</xdr:rowOff>
    </xdr:to>
    <xdr:cxnSp macro="">
      <xdr:nvCxnSpPr>
        <xdr:cNvPr id="9" name="Прямая соединительная линия 8"/>
        <xdr:cNvCxnSpPr/>
      </xdr:nvCxnSpPr>
      <xdr:spPr>
        <a:xfrm flipH="1">
          <a:off x="5283200" y="5156200"/>
          <a:ext cx="12700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26</xdr:row>
      <xdr:rowOff>88900</xdr:rowOff>
    </xdr:from>
    <xdr:to>
      <xdr:col>10</xdr:col>
      <xdr:colOff>406400</xdr:colOff>
      <xdr:row>34</xdr:row>
      <xdr:rowOff>25401</xdr:rowOff>
    </xdr:to>
    <xdr:sp macro="" textlink="">
      <xdr:nvSpPr>
        <xdr:cNvPr id="10" name="Прямоугольник 9"/>
        <xdr:cNvSpPr/>
      </xdr:nvSpPr>
      <xdr:spPr>
        <a:xfrm>
          <a:off x="4229100" y="8064500"/>
          <a:ext cx="2273300" cy="1816101"/>
        </a:xfrm>
        <a:prstGeom prst="rect">
          <a:avLst/>
        </a:prstGeom>
        <a:solidFill>
          <a:schemeClr val="accent3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Физкультурно-</a:t>
          </a:r>
        </a:p>
        <a:p>
          <a:pPr algn="ctr"/>
          <a:r>
            <a:rPr lang="ru-RU" sz="2000">
              <a:solidFill>
                <a:sysClr val="windowText" lastClr="000000"/>
              </a:solidFill>
            </a:rPr>
            <a:t>Оздоровительный</a:t>
          </a:r>
        </a:p>
        <a:p>
          <a:pPr algn="ctr"/>
          <a:r>
            <a:rPr lang="ru-RU" sz="2000">
              <a:solidFill>
                <a:sysClr val="windowText" lastClr="000000"/>
              </a:solidFill>
            </a:rPr>
            <a:t>Комплекс</a:t>
          </a:r>
        </a:p>
        <a:p>
          <a:pPr algn="ctr"/>
          <a:r>
            <a:rPr lang="ru-RU" sz="2000">
              <a:solidFill>
                <a:sysClr val="windowText" lastClr="000000"/>
              </a:solidFill>
            </a:rPr>
            <a:t>"ЛИДЕР"</a:t>
          </a:r>
        </a:p>
      </xdr:txBody>
    </xdr:sp>
    <xdr:clientData/>
  </xdr:twoCellAnchor>
  <xdr:twoCellAnchor>
    <xdr:from>
      <xdr:col>25</xdr:col>
      <xdr:colOff>495300</xdr:colOff>
      <xdr:row>35</xdr:row>
      <xdr:rowOff>238125</xdr:rowOff>
    </xdr:from>
    <xdr:to>
      <xdr:col>25</xdr:col>
      <xdr:colOff>508000</xdr:colOff>
      <xdr:row>38</xdr:row>
      <xdr:rowOff>101600</xdr:rowOff>
    </xdr:to>
    <xdr:cxnSp macro="">
      <xdr:nvCxnSpPr>
        <xdr:cNvPr id="8" name="Прямая соединительная линия 7"/>
        <xdr:cNvCxnSpPr/>
      </xdr:nvCxnSpPr>
      <xdr:spPr>
        <a:xfrm flipH="1">
          <a:off x="15735300" y="10334625"/>
          <a:ext cx="12700" cy="612775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600076</xdr:colOff>
      <xdr:row>74</xdr:row>
      <xdr:rowOff>292100</xdr:rowOff>
    </xdr:from>
    <xdr:to>
      <xdr:col>52</xdr:col>
      <xdr:colOff>12700</xdr:colOff>
      <xdr:row>75</xdr:row>
      <xdr:rowOff>19050</xdr:rowOff>
    </xdr:to>
    <xdr:cxnSp macro="">
      <xdr:nvCxnSpPr>
        <xdr:cNvPr id="23" name="Прямая соединительная линия 22"/>
        <xdr:cNvCxnSpPr/>
      </xdr:nvCxnSpPr>
      <xdr:spPr>
        <a:xfrm flipH="1">
          <a:off x="600076" y="17945100"/>
          <a:ext cx="22590124" cy="317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1</xdr:row>
      <xdr:rowOff>19050</xdr:rowOff>
    </xdr:from>
    <xdr:to>
      <xdr:col>1</xdr:col>
      <xdr:colOff>19050</xdr:colOff>
      <xdr:row>75</xdr:row>
      <xdr:rowOff>19051</xdr:rowOff>
    </xdr:to>
    <xdr:cxnSp macro="">
      <xdr:nvCxnSpPr>
        <xdr:cNvPr id="29" name="Прямая соединительная линия 28"/>
        <xdr:cNvCxnSpPr/>
      </xdr:nvCxnSpPr>
      <xdr:spPr>
        <a:xfrm flipV="1">
          <a:off x="3038475" y="209550"/>
          <a:ext cx="28575" cy="14716126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0</xdr:row>
      <xdr:rowOff>161925</xdr:rowOff>
    </xdr:from>
    <xdr:to>
      <xdr:col>52</xdr:col>
      <xdr:colOff>0</xdr:colOff>
      <xdr:row>1</xdr:row>
      <xdr:rowOff>0</xdr:rowOff>
    </xdr:to>
    <xdr:cxnSp macro="">
      <xdr:nvCxnSpPr>
        <xdr:cNvPr id="34" name="Прямая соединительная линия 33"/>
        <xdr:cNvCxnSpPr/>
      </xdr:nvCxnSpPr>
      <xdr:spPr>
        <a:xfrm flipH="1">
          <a:off x="3067050" y="161925"/>
          <a:ext cx="20688301" cy="28575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1</xdr:row>
      <xdr:rowOff>12700</xdr:rowOff>
    </xdr:from>
    <xdr:to>
      <xdr:col>52</xdr:col>
      <xdr:colOff>12700</xdr:colOff>
      <xdr:row>75</xdr:row>
      <xdr:rowOff>0</xdr:rowOff>
    </xdr:to>
    <xdr:cxnSp macro="">
      <xdr:nvCxnSpPr>
        <xdr:cNvPr id="37" name="Прямая соединительная линия 36"/>
        <xdr:cNvCxnSpPr/>
      </xdr:nvCxnSpPr>
      <xdr:spPr>
        <a:xfrm flipV="1">
          <a:off x="23177500" y="203200"/>
          <a:ext cx="12700" cy="1775460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419100</xdr:colOff>
      <xdr:row>32</xdr:row>
      <xdr:rowOff>127000</xdr:rowOff>
    </xdr:from>
    <xdr:to>
      <xdr:col>37</xdr:col>
      <xdr:colOff>457200</xdr:colOff>
      <xdr:row>32</xdr:row>
      <xdr:rowOff>133350</xdr:rowOff>
    </xdr:to>
    <xdr:cxnSp macro="">
      <xdr:nvCxnSpPr>
        <xdr:cNvPr id="6" name="Прямая соединительная линия 5"/>
        <xdr:cNvCxnSpPr>
          <a:stCxn id="21" idx="1"/>
        </xdr:cNvCxnSpPr>
      </xdr:nvCxnSpPr>
      <xdr:spPr>
        <a:xfrm flipH="1" flipV="1">
          <a:off x="17145000" y="4737100"/>
          <a:ext cx="660400" cy="635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76200</xdr:colOff>
      <xdr:row>32</xdr:row>
      <xdr:rowOff>127000</xdr:rowOff>
    </xdr:from>
    <xdr:to>
      <xdr:col>35</xdr:col>
      <xdr:colOff>381000</xdr:colOff>
      <xdr:row>32</xdr:row>
      <xdr:rowOff>139700</xdr:rowOff>
    </xdr:to>
    <xdr:cxnSp macro="">
      <xdr:nvCxnSpPr>
        <xdr:cNvPr id="13" name="Прямая соединительная линия 12"/>
        <xdr:cNvCxnSpPr/>
      </xdr:nvCxnSpPr>
      <xdr:spPr>
        <a:xfrm flipH="1">
          <a:off x="15849600" y="4737100"/>
          <a:ext cx="1257300" cy="127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88900</xdr:colOff>
      <xdr:row>32</xdr:row>
      <xdr:rowOff>152400</xdr:rowOff>
    </xdr:from>
    <xdr:to>
      <xdr:col>32</xdr:col>
      <xdr:colOff>101600</xdr:colOff>
      <xdr:row>36</xdr:row>
      <xdr:rowOff>228600</xdr:rowOff>
    </xdr:to>
    <xdr:cxnSp macro="">
      <xdr:nvCxnSpPr>
        <xdr:cNvPr id="15" name="Прямая соединительная линия 14"/>
        <xdr:cNvCxnSpPr/>
      </xdr:nvCxnSpPr>
      <xdr:spPr>
        <a:xfrm>
          <a:off x="15862300" y="4762500"/>
          <a:ext cx="12700" cy="109220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342900</xdr:colOff>
      <xdr:row>37</xdr:row>
      <xdr:rowOff>0</xdr:rowOff>
    </xdr:from>
    <xdr:to>
      <xdr:col>32</xdr:col>
      <xdr:colOff>152400</xdr:colOff>
      <xdr:row>37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4935200" y="5867400"/>
          <a:ext cx="990600" cy="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546100</xdr:colOff>
      <xdr:row>36</xdr:row>
      <xdr:rowOff>234950</xdr:rowOff>
    </xdr:from>
    <xdr:to>
      <xdr:col>26</xdr:col>
      <xdr:colOff>12702</xdr:colOff>
      <xdr:row>37</xdr:row>
      <xdr:rowOff>44450</xdr:rowOff>
    </xdr:to>
    <xdr:cxnSp macro="">
      <xdr:nvCxnSpPr>
        <xdr:cNvPr id="25" name="Прямая соединительная линия 24"/>
        <xdr:cNvCxnSpPr/>
      </xdr:nvCxnSpPr>
      <xdr:spPr>
        <a:xfrm flipH="1">
          <a:off x="10909300" y="10598150"/>
          <a:ext cx="4889502" cy="50800"/>
        </a:xfrm>
        <a:prstGeom prst="line">
          <a:avLst/>
        </a:prstGeom>
        <a:ln w="1905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25400</xdr:colOff>
      <xdr:row>60</xdr:row>
      <xdr:rowOff>266700</xdr:rowOff>
    </xdr:from>
    <xdr:to>
      <xdr:col>26</xdr:col>
      <xdr:colOff>228600</xdr:colOff>
      <xdr:row>60</xdr:row>
      <xdr:rowOff>266700</xdr:rowOff>
    </xdr:to>
    <xdr:cxnSp macro="">
      <xdr:nvCxnSpPr>
        <xdr:cNvPr id="24" name="Прямая соединительная линия 23"/>
        <xdr:cNvCxnSpPr/>
      </xdr:nvCxnSpPr>
      <xdr:spPr>
        <a:xfrm>
          <a:off x="16446500" y="14262100"/>
          <a:ext cx="812800" cy="0"/>
        </a:xfrm>
        <a:prstGeom prst="line">
          <a:avLst/>
        </a:prstGeom>
        <a:ln w="2540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82550</xdr:colOff>
      <xdr:row>55</xdr:row>
      <xdr:rowOff>215900</xdr:rowOff>
    </xdr:from>
    <xdr:to>
      <xdr:col>26</xdr:col>
      <xdr:colOff>228600</xdr:colOff>
      <xdr:row>55</xdr:row>
      <xdr:rowOff>225426</xdr:rowOff>
    </xdr:to>
    <xdr:cxnSp macro="">
      <xdr:nvCxnSpPr>
        <xdr:cNvPr id="26" name="Прямая соединительная линия 25"/>
        <xdr:cNvCxnSpPr/>
      </xdr:nvCxnSpPr>
      <xdr:spPr>
        <a:xfrm flipV="1">
          <a:off x="16503650" y="13093700"/>
          <a:ext cx="755650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82550</xdr:colOff>
      <xdr:row>55</xdr:row>
      <xdr:rowOff>215900</xdr:rowOff>
    </xdr:from>
    <xdr:to>
      <xdr:col>26</xdr:col>
      <xdr:colOff>228600</xdr:colOff>
      <xdr:row>55</xdr:row>
      <xdr:rowOff>225426</xdr:rowOff>
    </xdr:to>
    <xdr:cxnSp macro="">
      <xdr:nvCxnSpPr>
        <xdr:cNvPr id="30" name="Прямая соединительная линия 29"/>
        <xdr:cNvCxnSpPr/>
      </xdr:nvCxnSpPr>
      <xdr:spPr>
        <a:xfrm flipV="1">
          <a:off x="16503650" y="13093700"/>
          <a:ext cx="755650" cy="952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53</xdr:row>
      <xdr:rowOff>0</xdr:rowOff>
    </xdr:from>
    <xdr:to>
      <xdr:col>26</xdr:col>
      <xdr:colOff>228600</xdr:colOff>
      <xdr:row>53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15240000" y="13995400"/>
          <a:ext cx="774700" cy="0"/>
        </a:xfrm>
        <a:prstGeom prst="line">
          <a:avLst/>
        </a:prstGeom>
        <a:ln w="19050"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177800</xdr:colOff>
      <xdr:row>11</xdr:row>
      <xdr:rowOff>12700</xdr:rowOff>
    </xdr:from>
    <xdr:to>
      <xdr:col>11</xdr:col>
      <xdr:colOff>355600</xdr:colOff>
      <xdr:row>22</xdr:row>
      <xdr:rowOff>215900</xdr:rowOff>
    </xdr:to>
    <xdr:sp macro="" textlink="">
      <xdr:nvSpPr>
        <xdr:cNvPr id="2" name="Прямоугольник 1"/>
        <xdr:cNvSpPr/>
      </xdr:nvSpPr>
      <xdr:spPr>
        <a:xfrm>
          <a:off x="6273800" y="3771900"/>
          <a:ext cx="787400" cy="3251200"/>
        </a:xfrm>
        <a:prstGeom prst="rect">
          <a:avLst/>
        </a:prstGeom>
        <a:solidFill>
          <a:schemeClr val="accent3"/>
        </a:solidFill>
        <a:ln>
          <a:solidFill>
            <a:schemeClr val="tx1"/>
          </a:solidFill>
        </a:ln>
        <a:scene3d>
          <a:camera prst="orthographicFront">
            <a:rot lat="0" lon="180000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Раздевалки</a:t>
          </a:r>
        </a:p>
      </xdr:txBody>
    </xdr:sp>
    <xdr:clientData/>
  </xdr:twoCellAnchor>
  <xdr:twoCellAnchor>
    <xdr:from>
      <xdr:col>10</xdr:col>
      <xdr:colOff>139700</xdr:colOff>
      <xdr:row>25</xdr:row>
      <xdr:rowOff>228600</xdr:rowOff>
    </xdr:from>
    <xdr:to>
      <xdr:col>10</xdr:col>
      <xdr:colOff>152400</xdr:colOff>
      <xdr:row>26</xdr:row>
      <xdr:rowOff>63500</xdr:rowOff>
    </xdr:to>
    <xdr:cxnSp macro="">
      <xdr:nvCxnSpPr>
        <xdr:cNvPr id="12" name="Прямая соединительная линия 11"/>
        <xdr:cNvCxnSpPr/>
      </xdr:nvCxnSpPr>
      <xdr:spPr>
        <a:xfrm flipV="1">
          <a:off x="6235700" y="7874000"/>
          <a:ext cx="12700" cy="165100"/>
        </a:xfrm>
        <a:prstGeom prst="line">
          <a:avLst/>
        </a:prstGeom>
        <a:ln w="2222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241300</xdr:colOff>
      <xdr:row>25</xdr:row>
      <xdr:rowOff>279400</xdr:rowOff>
    </xdr:from>
    <xdr:to>
      <xdr:col>10</xdr:col>
      <xdr:colOff>139700</xdr:colOff>
      <xdr:row>25</xdr:row>
      <xdr:rowOff>279400</xdr:rowOff>
    </xdr:to>
    <xdr:cxnSp macro="">
      <xdr:nvCxnSpPr>
        <xdr:cNvPr id="19" name="Прямая соединительная линия 18"/>
        <xdr:cNvCxnSpPr/>
      </xdr:nvCxnSpPr>
      <xdr:spPr>
        <a:xfrm flipH="1">
          <a:off x="5727700" y="7924800"/>
          <a:ext cx="508000" cy="0"/>
        </a:xfrm>
        <a:prstGeom prst="line">
          <a:avLst/>
        </a:prstGeom>
        <a:ln w="1905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254000</xdr:colOff>
      <xdr:row>22</xdr:row>
      <xdr:rowOff>241300</xdr:rowOff>
    </xdr:from>
    <xdr:to>
      <xdr:col>9</xdr:col>
      <xdr:colOff>266700</xdr:colOff>
      <xdr:row>25</xdr:row>
      <xdr:rowOff>266700</xdr:rowOff>
    </xdr:to>
    <xdr:cxnSp macro="">
      <xdr:nvCxnSpPr>
        <xdr:cNvPr id="35" name="Прямая соединительная линия 34"/>
        <xdr:cNvCxnSpPr/>
      </xdr:nvCxnSpPr>
      <xdr:spPr>
        <a:xfrm flipH="1" flipV="1">
          <a:off x="5740400" y="7048500"/>
          <a:ext cx="12700" cy="863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22</xdr:row>
      <xdr:rowOff>228600</xdr:rowOff>
    </xdr:from>
    <xdr:to>
      <xdr:col>9</xdr:col>
      <xdr:colOff>381000</xdr:colOff>
      <xdr:row>22</xdr:row>
      <xdr:rowOff>241300</xdr:rowOff>
    </xdr:to>
    <xdr:cxnSp macro="">
      <xdr:nvCxnSpPr>
        <xdr:cNvPr id="39" name="Прямая соединительная линия 38"/>
        <xdr:cNvCxnSpPr/>
      </xdr:nvCxnSpPr>
      <xdr:spPr>
        <a:xfrm>
          <a:off x="5715000" y="7035800"/>
          <a:ext cx="152400" cy="12700"/>
        </a:xfrm>
        <a:prstGeom prst="line">
          <a:avLst/>
        </a:prstGeom>
        <a:ln w="190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12</xdr:row>
      <xdr:rowOff>38100</xdr:rowOff>
    </xdr:from>
    <xdr:to>
      <xdr:col>9</xdr:col>
      <xdr:colOff>381000</xdr:colOff>
      <xdr:row>22</xdr:row>
      <xdr:rowOff>241300</xdr:rowOff>
    </xdr:to>
    <xdr:cxnSp macro="">
      <xdr:nvCxnSpPr>
        <xdr:cNvPr id="41" name="Прямая соединительная линия 40"/>
        <xdr:cNvCxnSpPr/>
      </xdr:nvCxnSpPr>
      <xdr:spPr>
        <a:xfrm flipV="1">
          <a:off x="5867400" y="4064000"/>
          <a:ext cx="0" cy="2984500"/>
        </a:xfrm>
        <a:prstGeom prst="line">
          <a:avLst/>
        </a:prstGeom>
        <a:ln w="19050"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25400</xdr:rowOff>
    </xdr:from>
    <xdr:to>
      <xdr:col>10</xdr:col>
      <xdr:colOff>203200</xdr:colOff>
      <xdr:row>12</xdr:row>
      <xdr:rowOff>38100</xdr:rowOff>
    </xdr:to>
    <xdr:cxnSp macro="">
      <xdr:nvCxnSpPr>
        <xdr:cNvPr id="74" name="Прямая соединительная линия 73"/>
        <xdr:cNvCxnSpPr/>
      </xdr:nvCxnSpPr>
      <xdr:spPr>
        <a:xfrm flipH="1">
          <a:off x="5486400" y="4051300"/>
          <a:ext cx="812800" cy="12700"/>
        </a:xfrm>
        <a:prstGeom prst="line">
          <a:avLst/>
        </a:prstGeom>
        <a:ln w="19050">
          <a:prstDash val="lg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469900</xdr:colOff>
      <xdr:row>11</xdr:row>
      <xdr:rowOff>76200</xdr:rowOff>
    </xdr:from>
    <xdr:to>
      <xdr:col>9</xdr:col>
      <xdr:colOff>38100</xdr:colOff>
      <xdr:row>22</xdr:row>
      <xdr:rowOff>139700</xdr:rowOff>
    </xdr:to>
    <xdr:sp macro="" textlink="">
      <xdr:nvSpPr>
        <xdr:cNvPr id="79" name="Скругленный прямоугольник 78"/>
        <xdr:cNvSpPr/>
      </xdr:nvSpPr>
      <xdr:spPr>
        <a:xfrm>
          <a:off x="3517900" y="3835400"/>
          <a:ext cx="2006600" cy="31115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tx2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415636</xdr:colOff>
      <xdr:row>2</xdr:row>
      <xdr:rowOff>242454</xdr:rowOff>
    </xdr:from>
    <xdr:to>
      <xdr:col>51</xdr:col>
      <xdr:colOff>23255</xdr:colOff>
      <xdr:row>17</xdr:row>
      <xdr:rowOff>127536</xdr:rowOff>
    </xdr:to>
    <xdr:sp macro="" textlink="">
      <xdr:nvSpPr>
        <xdr:cNvPr id="32" name="Text Box 7150">
          <a:extLst>
            <a:ext uri="{FF2B5EF4-FFF2-40B4-BE49-F238E27FC236}">
              <a16:creationId xmlns="" xmlns:a16="http://schemas.microsoft.com/office/drawing/2014/main" id="{00000000-0008-0000-0000-0000EE3B0000}"/>
            </a:ext>
          </a:extLst>
        </xdr:cNvPr>
        <xdr:cNvSpPr txBox="1">
          <a:spLocks noChangeArrowheads="1"/>
        </xdr:cNvSpPr>
      </xdr:nvSpPr>
      <xdr:spPr bwMode="auto">
        <a:xfrm>
          <a:off x="7689272" y="796636"/>
          <a:ext cx="16285028" cy="4682218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09728" rIns="137160" bIns="0" anchor="t" upright="1"/>
        <a:lstStyle/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СХЕМА ТЕПЛОВЫХ СЕТЕЙ</a:t>
          </a:r>
        </a:p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КОТЕЛЬНОЙ №7(ФОК)</a:t>
          </a:r>
        </a:p>
        <a:p>
          <a:pPr algn="ctr" rtl="0">
            <a:defRPr sz="1000"/>
          </a:pPr>
          <a:r>
            <a:rPr lang="ru-RU" sz="72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(ул. Ленина)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75"/>
  <sheetViews>
    <sheetView tabSelected="1" topLeftCell="A28" zoomScale="55" zoomScaleNormal="55" workbookViewId="0">
      <selection activeCell="Y6" sqref="Y6:AN6"/>
    </sheetView>
  </sheetViews>
  <sheetFormatPr defaultRowHeight="15" x14ac:dyDescent="0.25"/>
  <cols>
    <col min="26" max="26" width="8.140625" customWidth="1"/>
    <col min="27" max="27" width="9.5703125" customWidth="1"/>
    <col min="28" max="28" width="9.140625" hidden="1" customWidth="1"/>
    <col min="30" max="30" width="8.5703125" customWidth="1"/>
    <col min="31" max="32" width="9.140625" hidden="1" customWidth="1"/>
    <col min="33" max="33" width="4.5703125" customWidth="1"/>
    <col min="34" max="34" width="9.7109375" customWidth="1"/>
    <col min="35" max="35" width="9" hidden="1" customWidth="1"/>
    <col min="36" max="36" width="9.28515625" customWidth="1"/>
    <col min="37" max="37" width="9.140625" hidden="1" customWidth="1"/>
    <col min="39" max="39" width="9.7109375" customWidth="1"/>
    <col min="42" max="42" width="8.42578125" customWidth="1"/>
    <col min="43" max="43" width="0.5703125" hidden="1" customWidth="1"/>
    <col min="44" max="46" width="9.140625" hidden="1" customWidth="1"/>
    <col min="47" max="47" width="5" hidden="1" customWidth="1"/>
    <col min="48" max="48" width="5.140625" customWidth="1"/>
    <col min="49" max="50" width="4.7109375" customWidth="1"/>
    <col min="51" max="51" width="13.140625" customWidth="1"/>
    <col min="52" max="52" width="14.140625" customWidth="1"/>
  </cols>
  <sheetData>
    <row r="2" spans="3:40" ht="28.5" x14ac:dyDescent="0.45"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3:40" ht="28.5" x14ac:dyDescent="0.45">
      <c r="C3" s="60"/>
      <c r="D3" s="61"/>
      <c r="E3" s="60"/>
      <c r="F3" s="60"/>
      <c r="G3" s="60"/>
      <c r="H3" s="60"/>
      <c r="I3" s="60"/>
      <c r="J3" s="60"/>
      <c r="K3" s="60"/>
      <c r="L3" s="60"/>
      <c r="M3" s="60"/>
      <c r="N3" s="60"/>
      <c r="AA3" s="44"/>
      <c r="AB3" s="51"/>
      <c r="AC3" s="51"/>
      <c r="AD3" s="51"/>
      <c r="AE3" s="125"/>
      <c r="AF3" s="126"/>
      <c r="AG3" s="126"/>
      <c r="AH3" s="126"/>
      <c r="AI3" s="126"/>
    </row>
    <row r="4" spans="3:40" ht="31.5" x14ac:dyDescent="0.5">
      <c r="C4" s="67"/>
      <c r="D4" s="68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AA4" s="44"/>
      <c r="AB4" s="52"/>
      <c r="AC4" s="51"/>
      <c r="AD4" s="51"/>
      <c r="AE4" s="51"/>
      <c r="AF4" s="51"/>
      <c r="AG4" s="51"/>
      <c r="AH4" s="49"/>
      <c r="AI4" s="49"/>
    </row>
    <row r="5" spans="3:40" ht="31.5" x14ac:dyDescent="0.5"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AA5" s="44" t="s">
        <v>40</v>
      </c>
      <c r="AB5" s="53"/>
      <c r="AC5" s="53"/>
      <c r="AD5" s="53"/>
      <c r="AE5" s="53"/>
      <c r="AF5" s="53"/>
      <c r="AG5" s="54"/>
      <c r="AH5" s="50"/>
      <c r="AI5" s="51"/>
    </row>
    <row r="6" spans="3:40" ht="46.5" x14ac:dyDescent="0.7">
      <c r="C6" s="68"/>
      <c r="D6" s="68"/>
      <c r="E6" s="68"/>
      <c r="F6" s="68"/>
      <c r="G6" s="68"/>
      <c r="H6" s="67"/>
      <c r="I6" s="67"/>
      <c r="J6" s="67"/>
      <c r="K6" s="67"/>
      <c r="L6" s="67"/>
      <c r="M6" s="67"/>
      <c r="N6" s="67"/>
      <c r="O6" s="67"/>
      <c r="Y6" s="154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</row>
    <row r="7" spans="3:40" ht="23.25" x14ac:dyDescent="0.35">
      <c r="C7" s="49"/>
      <c r="D7" s="49"/>
      <c r="E7" s="49"/>
      <c r="F7" s="49"/>
      <c r="G7" s="49"/>
      <c r="H7" s="49"/>
      <c r="I7" s="49"/>
      <c r="J7" s="49"/>
      <c r="K7" s="49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</row>
    <row r="8" spans="3:40" ht="24" customHeight="1" x14ac:dyDescent="0.25"/>
    <row r="9" spans="3:40" ht="21" customHeight="1" x14ac:dyDescent="0.25"/>
    <row r="10" spans="3:40" ht="23.25" customHeight="1" x14ac:dyDescent="0.25"/>
    <row r="11" spans="3:40" ht="21" customHeight="1" x14ac:dyDescent="0.25"/>
    <row r="12" spans="3:40" ht="21" customHeight="1" x14ac:dyDescent="0.25"/>
    <row r="13" spans="3:40" ht="21" customHeight="1" x14ac:dyDescent="0.25"/>
    <row r="14" spans="3:40" ht="21.75" customHeight="1" x14ac:dyDescent="0.25"/>
    <row r="15" spans="3:40" ht="21.75" customHeight="1" x14ac:dyDescent="0.25"/>
    <row r="16" spans="3:40" ht="21.75" customHeight="1" x14ac:dyDescent="0.25">
      <c r="J16" s="114" t="s">
        <v>95</v>
      </c>
      <c r="R16" s="58"/>
    </row>
    <row r="17" spans="9:38" ht="21.75" customHeight="1" x14ac:dyDescent="0.25">
      <c r="R17" s="58"/>
    </row>
    <row r="18" spans="9:38" ht="21.75" customHeight="1" x14ac:dyDescent="0.25">
      <c r="J18" s="112"/>
    </row>
    <row r="19" spans="9:38" ht="21.75" customHeight="1" x14ac:dyDescent="0.25">
      <c r="J19" s="115" t="s">
        <v>97</v>
      </c>
    </row>
    <row r="20" spans="9:38" ht="21.75" customHeight="1" x14ac:dyDescent="0.25"/>
    <row r="21" spans="9:38" ht="21.75" customHeight="1" x14ac:dyDescent="0.25"/>
    <row r="22" spans="9:38" ht="21.75" customHeight="1" x14ac:dyDescent="0.25"/>
    <row r="23" spans="9:38" ht="21.75" customHeight="1" x14ac:dyDescent="0.25"/>
    <row r="24" spans="9:38" ht="21.75" customHeight="1" x14ac:dyDescent="0.25">
      <c r="J24" s="131"/>
      <c r="K24" s="132"/>
    </row>
    <row r="25" spans="9:38" ht="21.75" customHeight="1" x14ac:dyDescent="0.25">
      <c r="I25" s="131" t="s">
        <v>96</v>
      </c>
      <c r="J25" s="131"/>
      <c r="K25" s="133"/>
    </row>
    <row r="26" spans="9:38" ht="25.5" customHeight="1" x14ac:dyDescent="0.25">
      <c r="J26" s="113" t="s">
        <v>94</v>
      </c>
      <c r="K26" s="111"/>
      <c r="M26" s="58"/>
    </row>
    <row r="27" spans="9:38" ht="18.75" customHeight="1" x14ac:dyDescent="0.25"/>
    <row r="32" spans="9:38" ht="27" customHeight="1" x14ac:dyDescent="0.3">
      <c r="Z32" s="55"/>
      <c r="AC32" s="55"/>
      <c r="AH32" s="55" t="s">
        <v>67</v>
      </c>
      <c r="AL32" s="55" t="s">
        <v>66</v>
      </c>
    </row>
    <row r="33" spans="1:42" ht="22.5" customHeight="1" x14ac:dyDescent="0.3">
      <c r="Z33" s="55"/>
      <c r="AA33" s="44"/>
      <c r="AB33" s="47"/>
      <c r="AC33" s="47"/>
      <c r="AD33" s="47"/>
      <c r="AE33" s="48"/>
      <c r="AF33" s="43"/>
      <c r="AG33" s="44"/>
    </row>
    <row r="34" spans="1:42" ht="18.75" x14ac:dyDescent="0.3">
      <c r="O34" s="58"/>
      <c r="P34" s="58"/>
      <c r="Y34" s="55"/>
      <c r="Z34" s="44"/>
      <c r="AA34" s="45"/>
      <c r="AB34" s="43"/>
      <c r="AC34" s="43"/>
      <c r="AD34" s="43"/>
      <c r="AE34" s="43"/>
      <c r="AF34" s="43"/>
      <c r="AG34" s="43"/>
      <c r="AH34" s="55" t="s">
        <v>68</v>
      </c>
    </row>
    <row r="35" spans="1:42" ht="18.75" x14ac:dyDescent="0.3">
      <c r="A35" s="43"/>
      <c r="B35" s="43"/>
      <c r="N35" s="65"/>
      <c r="O35" s="58"/>
      <c r="P35" s="58"/>
      <c r="Y35" s="63"/>
      <c r="Z35" s="44"/>
      <c r="AA35" s="47"/>
      <c r="AB35" s="47"/>
      <c r="AC35" s="47"/>
      <c r="AD35" s="48"/>
      <c r="AE35" s="43"/>
      <c r="AF35" s="44"/>
    </row>
    <row r="36" spans="1:42" ht="21" x14ac:dyDescent="0.3">
      <c r="A36" s="43"/>
      <c r="B36" s="43"/>
      <c r="I36" s="55" t="s">
        <v>80</v>
      </c>
      <c r="L36" s="55"/>
      <c r="O36" s="58"/>
      <c r="P36" s="66" t="s">
        <v>69</v>
      </c>
      <c r="Q36" s="55"/>
      <c r="Z36" s="44"/>
      <c r="AA36" s="43"/>
      <c r="AB36" s="43"/>
      <c r="AC36" s="43"/>
      <c r="AD36" s="63" t="s">
        <v>78</v>
      </c>
      <c r="AE36" s="43"/>
      <c r="AF36" s="43"/>
    </row>
    <row r="37" spans="1:42" ht="18.75" x14ac:dyDescent="0.3">
      <c r="L37" s="55" t="s">
        <v>62</v>
      </c>
      <c r="N37" s="42"/>
      <c r="O37" s="59"/>
      <c r="P37" s="59"/>
      <c r="Q37" s="55"/>
      <c r="W37" s="55" t="s">
        <v>79</v>
      </c>
      <c r="Y37" s="55"/>
    </row>
    <row r="38" spans="1:42" ht="18.75" x14ac:dyDescent="0.3">
      <c r="J38" s="42"/>
      <c r="L38" s="55" t="s">
        <v>70</v>
      </c>
      <c r="M38" s="42"/>
      <c r="N38" s="42"/>
      <c r="O38" s="58"/>
      <c r="P38" s="58"/>
      <c r="W38" s="55" t="s">
        <v>62</v>
      </c>
      <c r="AD38" s="55" t="s">
        <v>77</v>
      </c>
    </row>
    <row r="39" spans="1:42" ht="15.75" x14ac:dyDescent="0.25">
      <c r="J39" s="59"/>
      <c r="K39" s="59"/>
      <c r="L39" s="59"/>
      <c r="M39" s="59"/>
      <c r="N39" s="59"/>
      <c r="O39" s="58"/>
      <c r="P39" s="58"/>
      <c r="Q39" s="58"/>
    </row>
    <row r="40" spans="1:42" ht="15.75" x14ac:dyDescent="0.25">
      <c r="J40" s="58"/>
      <c r="K40" s="58"/>
      <c r="L40" s="59"/>
      <c r="M40" s="59"/>
      <c r="N40" s="59"/>
      <c r="O40" s="58"/>
      <c r="P40" s="58"/>
      <c r="Q40" s="58"/>
    </row>
    <row r="41" spans="1:42" ht="15.75" x14ac:dyDescent="0.25">
      <c r="F41" s="62"/>
      <c r="G41" s="58"/>
      <c r="H41" s="58"/>
      <c r="J41" s="59"/>
      <c r="K41" s="59"/>
      <c r="L41" s="59"/>
      <c r="M41" s="59"/>
      <c r="N41" s="59"/>
      <c r="O41" s="58"/>
      <c r="P41" s="64"/>
      <c r="Q41" s="58"/>
    </row>
    <row r="42" spans="1:42" ht="15.75" x14ac:dyDescent="0.25">
      <c r="F42" s="58"/>
      <c r="G42" s="58"/>
      <c r="H42" s="58"/>
      <c r="J42" s="59"/>
      <c r="K42" s="59"/>
      <c r="L42" s="58"/>
      <c r="M42" s="58"/>
      <c r="N42" s="58"/>
      <c r="O42" s="58"/>
      <c r="P42" s="58"/>
      <c r="Q42" s="58"/>
    </row>
    <row r="43" spans="1:42" ht="15.75" x14ac:dyDescent="0.25">
      <c r="J43" s="58"/>
      <c r="K43" s="58"/>
      <c r="L43" s="58"/>
      <c r="M43" s="58"/>
      <c r="N43" s="58"/>
      <c r="O43" s="58"/>
      <c r="P43" s="58"/>
      <c r="Q43" s="58"/>
    </row>
    <row r="44" spans="1:42" ht="15.75" x14ac:dyDescent="0.25">
      <c r="J44" s="58"/>
      <c r="K44" s="58"/>
      <c r="L44" s="58"/>
      <c r="M44" s="58"/>
      <c r="N44" s="58"/>
      <c r="O44" s="58"/>
      <c r="P44" s="58"/>
      <c r="Q44" s="58"/>
    </row>
    <row r="45" spans="1:42" ht="25.5" x14ac:dyDescent="0.35">
      <c r="M45" s="46"/>
      <c r="N45" s="46"/>
      <c r="Y45" s="49"/>
      <c r="Z45" s="80" t="s">
        <v>63</v>
      </c>
      <c r="AA45" s="79"/>
      <c r="AB45" s="79"/>
      <c r="AC45" s="78"/>
      <c r="AD45" s="78"/>
      <c r="AE45" s="79"/>
      <c r="AF45" s="79"/>
      <c r="AG45" s="79"/>
      <c r="AH45" s="79"/>
      <c r="AI45" s="79"/>
      <c r="AJ45" s="79"/>
      <c r="AK45" s="79"/>
      <c r="AL45" s="79"/>
      <c r="AM45" s="49"/>
      <c r="AN45" s="49"/>
      <c r="AO45" s="49"/>
      <c r="AP45" s="49"/>
    </row>
    <row r="46" spans="1:42" ht="23.25" x14ac:dyDescent="0.35">
      <c r="A46" s="46"/>
      <c r="M46" s="46"/>
      <c r="Y46" s="49"/>
      <c r="Z46" s="49"/>
      <c r="AA46" s="79"/>
      <c r="AB46" s="79"/>
      <c r="AC46" s="78"/>
      <c r="AD46" s="79"/>
      <c r="AE46" s="79"/>
      <c r="AF46" s="79"/>
      <c r="AG46" s="79"/>
      <c r="AH46" s="79"/>
      <c r="AI46" s="79"/>
      <c r="AJ46" s="79"/>
      <c r="AK46" s="79"/>
      <c r="AL46" s="79"/>
      <c r="AM46" s="49"/>
      <c r="AN46" s="49"/>
      <c r="AO46" s="49"/>
      <c r="AP46" s="49"/>
    </row>
    <row r="47" spans="1:42" ht="23.25" x14ac:dyDescent="0.35">
      <c r="A47" s="46"/>
      <c r="K47" s="43"/>
      <c r="M47" s="42"/>
      <c r="N47" s="42"/>
      <c r="Y47" s="49"/>
      <c r="Z47" s="78" t="s">
        <v>73</v>
      </c>
      <c r="AA47" s="49"/>
      <c r="AB47" s="49"/>
      <c r="AC47" s="57"/>
      <c r="AD47" s="57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</row>
    <row r="48" spans="1:42" ht="23.25" x14ac:dyDescent="0.35">
      <c r="A48" s="46"/>
      <c r="O48" s="46"/>
      <c r="Y48" s="49"/>
      <c r="Z48" s="49"/>
      <c r="AA48" s="49"/>
      <c r="AB48" s="49"/>
      <c r="AC48" s="49"/>
      <c r="AD48" s="49"/>
      <c r="AE48" s="56" t="s">
        <v>65</v>
      </c>
      <c r="AF48" s="49"/>
      <c r="AG48" s="49"/>
      <c r="AH48" s="78"/>
      <c r="AI48" s="49"/>
      <c r="AJ48" s="49"/>
      <c r="AK48" s="49"/>
      <c r="AL48" s="49"/>
      <c r="AM48" s="49"/>
      <c r="AN48" s="49"/>
      <c r="AO48" s="49"/>
      <c r="AP48" s="49"/>
    </row>
    <row r="49" spans="1:42" ht="23.25" x14ac:dyDescent="0.35">
      <c r="A49" s="46"/>
      <c r="B49" s="46"/>
      <c r="J49" s="44"/>
      <c r="K49" s="43"/>
      <c r="L49" s="44"/>
      <c r="Y49" s="49"/>
      <c r="Z49" s="78" t="s">
        <v>72</v>
      </c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</row>
    <row r="50" spans="1:42" ht="23.25" x14ac:dyDescent="0.35">
      <c r="A50" s="46"/>
      <c r="N50" s="46"/>
      <c r="Y50" s="49"/>
      <c r="Z50" s="49"/>
      <c r="AA50" s="56"/>
      <c r="AB50" s="49"/>
      <c r="AC50" s="49"/>
      <c r="AD50" s="78"/>
      <c r="AE50" s="49"/>
      <c r="AF50" s="49"/>
      <c r="AG50" s="49"/>
      <c r="AH50" s="78"/>
      <c r="AI50" s="49"/>
      <c r="AJ50" s="49"/>
      <c r="AK50" s="49"/>
      <c r="AL50" s="49"/>
      <c r="AM50" s="49"/>
      <c r="AN50" s="49"/>
      <c r="AO50" s="49"/>
      <c r="AP50" s="49"/>
    </row>
    <row r="51" spans="1:42" ht="23.25" x14ac:dyDescent="0.35">
      <c r="A51" s="42"/>
      <c r="B51" s="42"/>
      <c r="M51" s="46"/>
      <c r="Y51" s="49"/>
      <c r="Z51" s="49"/>
      <c r="AA51" s="56"/>
      <c r="AB51" s="49"/>
      <c r="AC51" s="78" t="s">
        <v>90</v>
      </c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</row>
    <row r="52" spans="1:42" ht="21" x14ac:dyDescent="0.35">
      <c r="C52" s="46"/>
      <c r="N52" s="42"/>
      <c r="Y52" s="49"/>
      <c r="Z52" s="49"/>
      <c r="AA52" s="56"/>
      <c r="AB52" s="49"/>
      <c r="AC52" s="49"/>
      <c r="AD52" s="57"/>
      <c r="AE52" s="49"/>
      <c r="AF52" s="49"/>
      <c r="AG52" s="49"/>
      <c r="AH52" s="49"/>
      <c r="AI52" s="49"/>
      <c r="AJ52" s="57"/>
      <c r="AK52" s="49"/>
      <c r="AL52" s="49"/>
      <c r="AM52" s="49"/>
      <c r="AN52" s="49"/>
      <c r="AO52" s="49"/>
      <c r="AP52" s="49"/>
    </row>
    <row r="53" spans="1:42" ht="23.25" x14ac:dyDescent="0.35">
      <c r="Y53" s="49"/>
      <c r="Z53" s="49"/>
      <c r="AA53" s="56"/>
      <c r="AB53" s="49"/>
      <c r="AC53" s="78" t="s">
        <v>65</v>
      </c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</row>
    <row r="54" spans="1:42" ht="23.25" x14ac:dyDescent="0.35">
      <c r="B54" s="46"/>
      <c r="N54" s="46"/>
      <c r="Y54" s="49"/>
      <c r="Z54" s="49"/>
      <c r="AA54" s="49"/>
      <c r="AB54" s="49"/>
      <c r="AC54" s="49"/>
      <c r="AD54" s="78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</row>
    <row r="55" spans="1:42" ht="21" x14ac:dyDescent="0.35">
      <c r="A55" s="46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</row>
    <row r="56" spans="1:42" ht="23.25" x14ac:dyDescent="0.35">
      <c r="B56" s="42"/>
      <c r="H56" s="42"/>
      <c r="Z56" s="49"/>
      <c r="AA56" s="78"/>
      <c r="AB56" s="49"/>
      <c r="AC56" s="78" t="s">
        <v>64</v>
      </c>
      <c r="AD56" s="49"/>
      <c r="AE56" s="78" t="s">
        <v>64</v>
      </c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</row>
    <row r="57" spans="1:42" x14ac:dyDescent="0.25">
      <c r="B57" s="42"/>
      <c r="H57" s="42"/>
    </row>
    <row r="58" spans="1:42" x14ac:dyDescent="0.25">
      <c r="B58" s="42"/>
      <c r="H58" s="42"/>
    </row>
    <row r="59" spans="1:42" ht="23.25" x14ac:dyDescent="0.35">
      <c r="B59" s="42"/>
      <c r="H59" s="42"/>
      <c r="Z59" s="78" t="s">
        <v>71</v>
      </c>
    </row>
    <row r="60" spans="1:42" x14ac:dyDescent="0.25">
      <c r="B60" s="42"/>
      <c r="H60" s="42"/>
    </row>
    <row r="61" spans="1:42" ht="23.25" x14ac:dyDescent="0.35">
      <c r="B61" s="42"/>
      <c r="H61" s="42"/>
      <c r="Z61" s="49"/>
      <c r="AA61" s="78" t="s">
        <v>89</v>
      </c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</row>
    <row r="62" spans="1:42" x14ac:dyDescent="0.25">
      <c r="B62" s="42"/>
      <c r="H62" s="42"/>
    </row>
    <row r="63" spans="1:42" x14ac:dyDescent="0.25">
      <c r="B63" s="42"/>
      <c r="H63" s="42"/>
    </row>
    <row r="64" spans="1:42" x14ac:dyDescent="0.25">
      <c r="B64" s="42"/>
      <c r="H64" s="42"/>
    </row>
    <row r="65" spans="2:52" x14ac:dyDescent="0.25">
      <c r="B65" s="42"/>
      <c r="H65" s="42"/>
    </row>
    <row r="66" spans="2:52" ht="14.25" customHeight="1" x14ac:dyDescent="0.25">
      <c r="B66" s="42"/>
      <c r="H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</row>
    <row r="67" spans="2:52" ht="6" hidden="1" customHeight="1" x14ac:dyDescent="0.25"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</row>
    <row r="68" spans="2:52" ht="26.25" customHeight="1" x14ac:dyDescent="0.3">
      <c r="B68" s="46"/>
      <c r="Y68" s="42"/>
      <c r="Z68" s="119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</row>
    <row r="69" spans="2:52" ht="25.5" customHeight="1" x14ac:dyDescent="0.3">
      <c r="Y69" s="42"/>
      <c r="Z69" s="12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</row>
    <row r="70" spans="2:52" ht="24" customHeight="1" x14ac:dyDescent="0.25">
      <c r="Y70" s="42"/>
      <c r="Z70" s="121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</row>
    <row r="71" spans="2:52" ht="24.75" customHeight="1" x14ac:dyDescent="0.3">
      <c r="Y71" s="42"/>
      <c r="Z71" s="129"/>
      <c r="AA71" s="129"/>
      <c r="AB71" s="129"/>
      <c r="AC71" s="129"/>
      <c r="AD71" s="129"/>
      <c r="AE71" s="129"/>
      <c r="AF71" s="129"/>
      <c r="AG71" s="129"/>
      <c r="AH71" s="130"/>
      <c r="AI71" s="130"/>
      <c r="AJ71" s="130"/>
      <c r="AK71" s="130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7"/>
      <c r="AW71" s="137"/>
      <c r="AX71" s="137"/>
      <c r="AY71" s="121"/>
      <c r="AZ71" s="122"/>
    </row>
    <row r="72" spans="2:52" ht="24.75" customHeight="1" x14ac:dyDescent="0.3">
      <c r="Y72" s="42"/>
      <c r="Z72" s="129"/>
      <c r="AA72" s="129"/>
      <c r="AB72" s="129"/>
      <c r="AC72" s="129"/>
      <c r="AD72" s="129"/>
      <c r="AE72" s="129"/>
      <c r="AF72" s="129"/>
      <c r="AG72" s="129"/>
      <c r="AH72" s="130"/>
      <c r="AI72" s="130"/>
      <c r="AJ72" s="130"/>
      <c r="AK72" s="130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23"/>
      <c r="AW72" s="120"/>
      <c r="AX72" s="120"/>
      <c r="AY72" s="124"/>
      <c r="AZ72" s="124"/>
    </row>
    <row r="73" spans="2:52" ht="24.75" customHeight="1" x14ac:dyDescent="0.3">
      <c r="Y73" s="42"/>
      <c r="Z73" s="129"/>
      <c r="AA73" s="129"/>
      <c r="AB73" s="129"/>
      <c r="AC73" s="129"/>
      <c r="AD73" s="129"/>
      <c r="AE73" s="129"/>
      <c r="AF73" s="129"/>
      <c r="AG73" s="129"/>
      <c r="AH73" s="130"/>
      <c r="AI73" s="130"/>
      <c r="AJ73" s="130"/>
      <c r="AK73" s="130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8"/>
      <c r="AW73" s="138"/>
      <c r="AX73" s="138"/>
      <c r="AY73" s="138"/>
      <c r="AZ73" s="138"/>
    </row>
    <row r="74" spans="2:52" ht="20.25" x14ac:dyDescent="0.3">
      <c r="Y74" s="42"/>
      <c r="Z74" s="129"/>
      <c r="AA74" s="129"/>
      <c r="AB74" s="129"/>
      <c r="AC74" s="130"/>
      <c r="AD74" s="130"/>
      <c r="AE74" s="130"/>
      <c r="AF74" s="130"/>
      <c r="AG74" s="130"/>
      <c r="AH74" s="130"/>
      <c r="AI74" s="130"/>
      <c r="AJ74" s="130"/>
      <c r="AK74" s="130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8"/>
      <c r="AW74" s="138"/>
      <c r="AX74" s="138"/>
      <c r="AY74" s="138"/>
      <c r="AZ74" s="138"/>
    </row>
    <row r="75" spans="2:52" ht="24" customHeight="1" x14ac:dyDescent="0.3">
      <c r="Y75" s="42"/>
      <c r="Z75" s="129"/>
      <c r="AA75" s="129"/>
      <c r="AB75" s="129"/>
      <c r="AC75" s="129"/>
      <c r="AD75" s="129"/>
      <c r="AE75" s="129"/>
      <c r="AF75" s="129"/>
      <c r="AG75" s="129"/>
      <c r="AH75" s="130"/>
      <c r="AI75" s="130"/>
      <c r="AJ75" s="130"/>
      <c r="AK75" s="130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8"/>
      <c r="AW75" s="138"/>
      <c r="AX75" s="138"/>
      <c r="AY75" s="138"/>
      <c r="AZ75" s="138"/>
    </row>
  </sheetData>
  <mergeCells count="41">
    <mergeCell ref="AJ75:AK75"/>
    <mergeCell ref="Y6:AN6"/>
    <mergeCell ref="AJ71:AK71"/>
    <mergeCell ref="AL71:AU75"/>
    <mergeCell ref="AV71:AX71"/>
    <mergeCell ref="Z72:AB72"/>
    <mergeCell ref="AC72:AG72"/>
    <mergeCell ref="AH72:AI72"/>
    <mergeCell ref="AJ72:AK72"/>
    <mergeCell ref="Z73:AB73"/>
    <mergeCell ref="AC73:AG73"/>
    <mergeCell ref="AH73:AI73"/>
    <mergeCell ref="AJ73:AK73"/>
    <mergeCell ref="AV73:AZ75"/>
    <mergeCell ref="Z74:AB74"/>
    <mergeCell ref="AC74:AG74"/>
    <mergeCell ref="J24:K24"/>
    <mergeCell ref="I25:K25"/>
    <mergeCell ref="AJ74:AK74"/>
    <mergeCell ref="AJ68:AK68"/>
    <mergeCell ref="AL68:AZ70"/>
    <mergeCell ref="AA69:AB69"/>
    <mergeCell ref="AC69:AG69"/>
    <mergeCell ref="AH69:AI69"/>
    <mergeCell ref="AJ69:AK69"/>
    <mergeCell ref="AA70:AB70"/>
    <mergeCell ref="AC70:AG70"/>
    <mergeCell ref="AH70:AI70"/>
    <mergeCell ref="AJ70:AK70"/>
    <mergeCell ref="Z71:AB71"/>
    <mergeCell ref="AC71:AG71"/>
    <mergeCell ref="AH71:AI71"/>
    <mergeCell ref="Z75:AB75"/>
    <mergeCell ref="AC75:AG75"/>
    <mergeCell ref="AH75:AI75"/>
    <mergeCell ref="AH74:AI74"/>
    <mergeCell ref="AE3:AI3"/>
    <mergeCell ref="L7:Z7"/>
    <mergeCell ref="AA68:AB68"/>
    <mergeCell ref="AC68:AG68"/>
    <mergeCell ref="AH68:AI68"/>
  </mergeCells>
  <pageMargins left="0.70866141732283472" right="0.70866141732283472" top="0.74803149606299213" bottom="0.74803149606299213" header="0.31496062992125984" footer="0.31496062992125984"/>
  <pageSetup paperSize="9" scale="3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24" sqref="Q24"/>
    </sheetView>
  </sheetViews>
  <sheetFormatPr defaultRowHeight="15" x14ac:dyDescent="0.25"/>
  <cols>
    <col min="1" max="1" width="6.7109375" bestFit="1" customWidth="1"/>
    <col min="2" max="2" width="20.5703125" bestFit="1" customWidth="1"/>
    <col min="3" max="3" width="17" bestFit="1" customWidth="1"/>
    <col min="4" max="4" width="17.28515625" bestFit="1" customWidth="1"/>
    <col min="5" max="5" width="7.140625" bestFit="1" customWidth="1"/>
    <col min="6" max="6" width="7.28515625" customWidth="1"/>
    <col min="7" max="7" width="7.140625" bestFit="1" customWidth="1"/>
    <col min="8" max="8" width="9" customWidth="1"/>
    <col min="9" max="9" width="12.42578125" bestFit="1" customWidth="1"/>
  </cols>
  <sheetData>
    <row r="1" spans="1:14" ht="15.75" thickBot="1" x14ac:dyDescent="0.3">
      <c r="B1" s="1" t="s">
        <v>0</v>
      </c>
      <c r="C1" s="42"/>
      <c r="D1" s="42"/>
      <c r="E1" s="42"/>
      <c r="F1" s="42"/>
      <c r="G1" s="42"/>
      <c r="H1" s="42"/>
      <c r="I1" s="42"/>
    </row>
    <row r="2" spans="1:14" ht="30.75" thickBot="1" x14ac:dyDescent="0.3">
      <c r="A2" s="92" t="s">
        <v>10</v>
      </c>
      <c r="B2" s="93" t="s">
        <v>1</v>
      </c>
      <c r="C2" s="93" t="s">
        <v>2</v>
      </c>
      <c r="D2" s="93" t="s">
        <v>3</v>
      </c>
      <c r="E2" s="93" t="s">
        <v>4</v>
      </c>
      <c r="F2" s="93" t="s">
        <v>5</v>
      </c>
      <c r="G2" s="93" t="s">
        <v>6</v>
      </c>
      <c r="H2" s="94" t="s">
        <v>7</v>
      </c>
      <c r="I2" s="95" t="s">
        <v>8</v>
      </c>
      <c r="J2" s="96" t="s">
        <v>81</v>
      </c>
      <c r="K2" s="96" t="s">
        <v>82</v>
      </c>
      <c r="L2" s="97" t="s">
        <v>93</v>
      </c>
      <c r="M2" s="98" t="s">
        <v>91</v>
      </c>
      <c r="N2" s="99" t="s">
        <v>92</v>
      </c>
    </row>
    <row r="3" spans="1:14" x14ac:dyDescent="0.25">
      <c r="A3" s="85">
        <v>1</v>
      </c>
      <c r="B3" s="86" t="s">
        <v>9</v>
      </c>
      <c r="C3" s="87">
        <v>159</v>
      </c>
      <c r="D3" s="86">
        <v>67</v>
      </c>
      <c r="E3" s="86"/>
      <c r="F3" s="86"/>
      <c r="G3" s="86"/>
      <c r="H3" s="86"/>
      <c r="I3" s="86"/>
      <c r="J3" s="88"/>
      <c r="K3" s="88">
        <v>67</v>
      </c>
      <c r="L3" s="89"/>
      <c r="M3" s="90"/>
      <c r="N3" s="91">
        <v>67</v>
      </c>
    </row>
    <row r="4" spans="1:14" x14ac:dyDescent="0.25">
      <c r="A4" s="3">
        <v>2</v>
      </c>
      <c r="B4" s="2" t="s">
        <v>74</v>
      </c>
      <c r="C4" s="4">
        <v>159</v>
      </c>
      <c r="D4" s="2">
        <v>109</v>
      </c>
      <c r="E4" s="2"/>
      <c r="F4" s="2"/>
      <c r="G4" s="2"/>
      <c r="H4" s="2"/>
      <c r="I4" s="2"/>
      <c r="J4" s="84">
        <v>98.5</v>
      </c>
      <c r="K4" s="84">
        <v>10.5</v>
      </c>
      <c r="L4" s="81">
        <v>31</v>
      </c>
      <c r="M4" s="82"/>
      <c r="N4" s="83">
        <v>78</v>
      </c>
    </row>
    <row r="5" spans="1:14" x14ac:dyDescent="0.25">
      <c r="A5" s="117">
        <v>3</v>
      </c>
      <c r="B5" s="2" t="s">
        <v>98</v>
      </c>
      <c r="C5" s="2">
        <v>89</v>
      </c>
      <c r="D5" s="2">
        <v>97</v>
      </c>
      <c r="E5" s="2"/>
      <c r="F5" s="2"/>
      <c r="G5" s="2"/>
      <c r="H5" s="2"/>
      <c r="I5" s="2"/>
      <c r="J5" s="84">
        <v>82</v>
      </c>
      <c r="K5" s="84">
        <v>15</v>
      </c>
      <c r="L5" s="81"/>
      <c r="M5" s="82"/>
      <c r="N5" s="83"/>
    </row>
    <row r="6" spans="1:14" ht="15.75" thickBot="1" x14ac:dyDescent="0.3">
      <c r="A6" s="100"/>
      <c r="B6" s="100"/>
      <c r="C6" s="100"/>
      <c r="D6" s="100"/>
      <c r="E6" s="100"/>
      <c r="F6" s="100"/>
      <c r="G6" s="100"/>
      <c r="H6" s="100"/>
      <c r="I6" s="100"/>
      <c r="J6" s="101"/>
      <c r="K6" s="101"/>
      <c r="L6" s="102"/>
      <c r="M6" s="103"/>
      <c r="N6" s="104"/>
    </row>
    <row r="7" spans="1:14" ht="15.75" thickBot="1" x14ac:dyDescent="0.3">
      <c r="A7" s="105"/>
      <c r="B7" s="93"/>
      <c r="C7" s="106" t="s">
        <v>75</v>
      </c>
      <c r="D7" s="106">
        <f>SUM(D3:D6)</f>
        <v>273</v>
      </c>
      <c r="E7" s="106"/>
      <c r="F7" s="106"/>
      <c r="G7" s="106"/>
      <c r="H7" s="106"/>
      <c r="I7" s="106"/>
      <c r="J7" s="107">
        <f>SUM(J3:J6)</f>
        <v>180.5</v>
      </c>
      <c r="K7" s="107">
        <f>SUM(K3:K6)</f>
        <v>92.5</v>
      </c>
      <c r="L7" s="108">
        <f>SUM(L3:L6)</f>
        <v>31</v>
      </c>
      <c r="M7" s="109"/>
      <c r="N7" s="110">
        <f>SUM(N3:N6)</f>
        <v>145</v>
      </c>
    </row>
    <row r="8" spans="1:14" x14ac:dyDescent="0.25">
      <c r="A8" s="86"/>
      <c r="B8" s="86"/>
      <c r="C8" s="86"/>
      <c r="D8" s="86"/>
      <c r="E8" s="86"/>
      <c r="F8" s="86"/>
      <c r="G8" s="86"/>
      <c r="H8" s="86"/>
      <c r="I8" s="86"/>
      <c r="J8" s="88"/>
      <c r="K8" s="88"/>
      <c r="L8" s="89"/>
      <c r="M8" s="90"/>
      <c r="N8" s="91"/>
    </row>
    <row r="9" spans="1:14" x14ac:dyDescent="0.25">
      <c r="D9" s="118" t="s">
        <v>76</v>
      </c>
      <c r="K9">
        <f>SUM(J7:K7)</f>
        <v>273</v>
      </c>
      <c r="M9">
        <f>SUM(L7:N7)</f>
        <v>176</v>
      </c>
    </row>
    <row r="12" spans="1:14" ht="15.75" thickBot="1" x14ac:dyDescent="0.3">
      <c r="I12" s="116"/>
      <c r="J12" s="116"/>
      <c r="K12" s="116"/>
      <c r="L12" s="116"/>
      <c r="M12" s="116"/>
    </row>
    <row r="13" spans="1:14" ht="30" x14ac:dyDescent="0.25">
      <c r="C13" s="75" t="s">
        <v>83</v>
      </c>
      <c r="D13" s="76" t="s">
        <v>84</v>
      </c>
      <c r="E13" s="76" t="s">
        <v>81</v>
      </c>
      <c r="F13" s="77" t="s">
        <v>85</v>
      </c>
      <c r="G13" s="69"/>
      <c r="I13" s="116"/>
      <c r="J13" s="116"/>
      <c r="K13" s="116"/>
      <c r="L13" s="116"/>
      <c r="M13" s="116"/>
    </row>
    <row r="14" spans="1:14" x14ac:dyDescent="0.25">
      <c r="C14" s="70" t="s">
        <v>86</v>
      </c>
      <c r="D14" s="2"/>
      <c r="E14" s="2"/>
      <c r="F14" s="71"/>
      <c r="I14" s="116"/>
      <c r="J14" s="116"/>
      <c r="K14" s="116"/>
      <c r="L14" s="116"/>
      <c r="M14" s="116"/>
    </row>
    <row r="15" spans="1:14" x14ac:dyDescent="0.25">
      <c r="C15" s="70" t="s">
        <v>87</v>
      </c>
      <c r="D15" s="2">
        <v>176</v>
      </c>
      <c r="E15" s="2">
        <v>98.5</v>
      </c>
      <c r="F15" s="71">
        <v>10.5</v>
      </c>
      <c r="I15" s="116"/>
      <c r="J15" s="116"/>
      <c r="K15" s="116"/>
      <c r="L15" s="116"/>
      <c r="M15" s="116"/>
    </row>
    <row r="16" spans="1:14" x14ac:dyDescent="0.25">
      <c r="C16" s="70" t="s">
        <v>88</v>
      </c>
      <c r="D16" s="2"/>
      <c r="E16" s="2"/>
      <c r="F16" s="71"/>
    </row>
    <row r="17" spans="3:6" ht="15.75" thickBot="1" x14ac:dyDescent="0.3">
      <c r="C17" s="72" t="s">
        <v>75</v>
      </c>
      <c r="D17" s="73"/>
      <c r="E17" s="73"/>
      <c r="F17" s="7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zoomScale="85" zoomScaleNormal="85" workbookViewId="0">
      <selection sqref="A1:XFD1048576"/>
    </sheetView>
  </sheetViews>
  <sheetFormatPr defaultRowHeight="12.75" outlineLevelCol="1" x14ac:dyDescent="0.25"/>
  <cols>
    <col min="1" max="1" width="14.5703125" style="5" customWidth="1"/>
    <col min="2" max="2" width="6" style="5" bestFit="1" customWidth="1"/>
    <col min="3" max="3" width="7.7109375" style="5" customWidth="1"/>
    <col min="4" max="13" width="7.7109375" style="5" customWidth="1" outlineLevel="1"/>
    <col min="14" max="14" width="16.42578125" style="5" customWidth="1" outlineLevel="1"/>
    <col min="15" max="15" width="11.42578125" style="5" customWidth="1" outlineLevel="1"/>
    <col min="16" max="16" width="8.140625" style="5" bestFit="1" customWidth="1"/>
    <col min="17" max="17" width="10.140625" style="5" bestFit="1" customWidth="1"/>
    <col min="18" max="18" width="6.28515625" style="5" customWidth="1"/>
    <col min="19" max="19" width="7.85546875" style="5" bestFit="1" customWidth="1"/>
    <col min="20" max="26" width="11.85546875" style="5" hidden="1" customWidth="1" outlineLevel="1"/>
    <col min="27" max="32" width="9.140625" style="5" hidden="1" customWidth="1" outlineLevel="1"/>
    <col min="33" max="33" width="9.140625" style="5" collapsed="1"/>
    <col min="34" max="16384" width="9.140625" style="5"/>
  </cols>
  <sheetData>
    <row r="1" spans="1:33" ht="25.5" x14ac:dyDescent="0.25">
      <c r="A1" s="151" t="s">
        <v>11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5" t="s">
        <v>12</v>
      </c>
      <c r="U1" s="6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</row>
    <row r="2" spans="1:33" ht="85.5" x14ac:dyDescent="0.25">
      <c r="A2" s="22" t="s">
        <v>25</v>
      </c>
      <c r="B2" s="7" t="s">
        <v>26</v>
      </c>
      <c r="C2" s="139" t="s">
        <v>27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7" t="s">
        <v>28</v>
      </c>
      <c r="Q2" s="7" t="s">
        <v>29</v>
      </c>
      <c r="R2" s="8" t="s">
        <v>30</v>
      </c>
      <c r="S2" s="7" t="s">
        <v>31</v>
      </c>
      <c r="T2" s="5" t="s">
        <v>32</v>
      </c>
      <c r="U2" s="9" t="s">
        <v>33</v>
      </c>
      <c r="V2" s="5" t="s">
        <v>34</v>
      </c>
      <c r="W2" s="5" t="s">
        <v>35</v>
      </c>
      <c r="X2" s="5" t="s">
        <v>36</v>
      </c>
      <c r="Y2" s="5" t="s">
        <v>37</v>
      </c>
    </row>
    <row r="3" spans="1:33" x14ac:dyDescent="0.25">
      <c r="A3" s="139">
        <v>1</v>
      </c>
      <c r="B3" s="22" t="s">
        <v>38</v>
      </c>
      <c r="C3" s="10">
        <v>144.9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>
        <f>SUM(C3:N3)</f>
        <v>144.9</v>
      </c>
      <c r="P3" s="141">
        <v>1</v>
      </c>
      <c r="Q3" s="152">
        <f>(0.001*O3)*O4/1000*1.3</f>
        <v>2.8255500000000003E-2</v>
      </c>
      <c r="R3" s="147">
        <v>0.75</v>
      </c>
      <c r="S3" s="147">
        <f>R3*IF($Q$33&lt;5,0.22+0.222*Q3,IF($Q$33&lt;10,0.38+0.19*Q3,IF($Q$33&lt;25,0.63+0.165*Q3,IF($Q$33&lt;50,1.8+0.199*Q3,IF($Q$33&lt;100,2.6+0.102*Q3,IF($Q$33&lt;150,4.5+0.084*Q3,0))))))</f>
        <v>0.16970454075000002</v>
      </c>
      <c r="T3" s="140">
        <f>0.22+0.222*Q3</f>
        <v>0.22627272100000001</v>
      </c>
      <c r="U3" s="140">
        <f>0.38+0.19*Q3</f>
        <v>0.38536854500000001</v>
      </c>
      <c r="V3" s="140">
        <f>0.63+0.165*Q3</f>
        <v>0.63466215749999999</v>
      </c>
      <c r="W3" s="140">
        <f>1.8+0.199*Q3</f>
        <v>1.8056228445</v>
      </c>
      <c r="X3" s="140">
        <f>2.6+0.102*Q3</f>
        <v>2.6028820610000003</v>
      </c>
      <c r="Y3" s="140">
        <f>4.5+0.084*Q3</f>
        <v>4.5023734620000004</v>
      </c>
    </row>
    <row r="4" spans="1:33" x14ac:dyDescent="0.25">
      <c r="A4" s="139"/>
      <c r="B4" s="22" t="s">
        <v>39</v>
      </c>
      <c r="C4" s="22">
        <v>150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>
        <f>SUMPRODUCT(C3:N3,C4:N4)/O3</f>
        <v>150</v>
      </c>
      <c r="P4" s="142"/>
      <c r="Q4" s="153"/>
      <c r="R4" s="148"/>
      <c r="S4" s="148"/>
      <c r="T4" s="140"/>
      <c r="U4" s="140"/>
      <c r="V4" s="140"/>
      <c r="W4" s="140"/>
      <c r="X4" s="140"/>
      <c r="Y4" s="140"/>
    </row>
    <row r="5" spans="1:33" x14ac:dyDescent="0.25">
      <c r="A5" s="139">
        <v>2</v>
      </c>
      <c r="B5" s="22" t="s">
        <v>38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41"/>
      <c r="Q5" s="152"/>
      <c r="R5" s="147"/>
      <c r="S5" s="147"/>
      <c r="T5" s="140">
        <f>0.22+0.222*Q5</f>
        <v>0.22</v>
      </c>
      <c r="U5" s="140">
        <f>0.38+0.19*Q5</f>
        <v>0.38</v>
      </c>
      <c r="V5" s="140">
        <f>0.63+0.165*Q5</f>
        <v>0.63</v>
      </c>
      <c r="W5" s="140">
        <f>1.8+0.199*Q5</f>
        <v>1.8</v>
      </c>
      <c r="X5" s="140">
        <f>2.6+0.102*Q5</f>
        <v>2.6</v>
      </c>
      <c r="Y5" s="140">
        <f>4.5+0.084*Q5</f>
        <v>4.5</v>
      </c>
    </row>
    <row r="6" spans="1:33" x14ac:dyDescent="0.25">
      <c r="A6" s="139"/>
      <c r="B6" s="22" t="s">
        <v>39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142"/>
      <c r="Q6" s="153"/>
      <c r="R6" s="148"/>
      <c r="S6" s="148"/>
      <c r="T6" s="140"/>
      <c r="U6" s="140"/>
      <c r="V6" s="140"/>
      <c r="W6" s="140"/>
      <c r="X6" s="140"/>
      <c r="Y6" s="140"/>
    </row>
    <row r="7" spans="1:33" ht="15" x14ac:dyDescent="0.25">
      <c r="A7" s="139">
        <v>3</v>
      </c>
      <c r="B7" s="22" t="s">
        <v>38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  <c r="P7" s="141"/>
      <c r="Q7" s="143"/>
      <c r="R7" s="145"/>
      <c r="S7" s="147"/>
      <c r="T7" s="140">
        <f>0.22+0.222*Q7</f>
        <v>0.22</v>
      </c>
      <c r="U7" s="140">
        <f>0.38+0.19*Q7</f>
        <v>0.38</v>
      </c>
      <c r="V7" s="140">
        <f>0.63+0.165*Q7</f>
        <v>0.63</v>
      </c>
      <c r="W7" s="140">
        <f>1.8+0.199*Q7</f>
        <v>1.8</v>
      </c>
      <c r="X7" s="140">
        <f>2.6+0.102*Q7</f>
        <v>2.6</v>
      </c>
      <c r="Y7" s="140">
        <f>4.5+0.084*Q7</f>
        <v>4.5</v>
      </c>
    </row>
    <row r="8" spans="1:33" x14ac:dyDescent="0.25">
      <c r="A8" s="139"/>
      <c r="B8" s="22" t="s">
        <v>39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2"/>
      <c r="P8" s="142"/>
      <c r="Q8" s="144"/>
      <c r="R8" s="146"/>
      <c r="S8" s="148"/>
      <c r="T8" s="140"/>
      <c r="U8" s="140"/>
      <c r="V8" s="140"/>
      <c r="W8" s="140"/>
      <c r="X8" s="140"/>
      <c r="Y8" s="140"/>
    </row>
    <row r="9" spans="1:33" ht="15" x14ac:dyDescent="0.25">
      <c r="A9" s="139">
        <v>4</v>
      </c>
      <c r="B9" s="22" t="s">
        <v>38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41"/>
      <c r="Q9" s="143"/>
      <c r="R9" s="145"/>
      <c r="S9" s="147"/>
      <c r="T9" s="140">
        <f>0.22+0.222*Q9</f>
        <v>0.22</v>
      </c>
      <c r="U9" s="140">
        <f>0.38+0.19*Q9</f>
        <v>0.38</v>
      </c>
      <c r="V9" s="140">
        <f>0.63+0.165*Q9</f>
        <v>0.63</v>
      </c>
      <c r="W9" s="140">
        <f>1.8+0.199*Q9</f>
        <v>1.8</v>
      </c>
      <c r="X9" s="140">
        <f>2.6+0.102*Q9</f>
        <v>2.6</v>
      </c>
      <c r="Y9" s="140">
        <f>4.5+0.084*Q9</f>
        <v>4.5</v>
      </c>
    </row>
    <row r="10" spans="1:33" x14ac:dyDescent="0.25">
      <c r="A10" s="139"/>
      <c r="B10" s="22" t="s">
        <v>39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2"/>
      <c r="P10" s="142"/>
      <c r="Q10" s="144"/>
      <c r="R10" s="146"/>
      <c r="S10" s="148"/>
      <c r="T10" s="140"/>
      <c r="U10" s="140"/>
      <c r="V10" s="140"/>
      <c r="W10" s="140"/>
      <c r="X10" s="140"/>
      <c r="Y10" s="140"/>
    </row>
    <row r="11" spans="1:33" ht="15" x14ac:dyDescent="0.25">
      <c r="A11" s="139">
        <v>5</v>
      </c>
      <c r="B11" s="22" t="s">
        <v>38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41"/>
      <c r="Q11" s="143"/>
      <c r="R11" s="145"/>
      <c r="S11" s="147"/>
      <c r="T11" s="140">
        <f>0.22+0.222*Q11</f>
        <v>0.22</v>
      </c>
      <c r="U11" s="140">
        <f>0.38+0.19*Q11</f>
        <v>0.38</v>
      </c>
      <c r="V11" s="140">
        <f>0.63+0.165*Q11</f>
        <v>0.63</v>
      </c>
      <c r="W11" s="140">
        <f>1.8+0.199*Q11</f>
        <v>1.8</v>
      </c>
      <c r="X11" s="140">
        <f>2.6+0.102*Q11</f>
        <v>2.6</v>
      </c>
      <c r="Y11" s="140">
        <f>4.5+0.084*Q11</f>
        <v>4.5</v>
      </c>
    </row>
    <row r="12" spans="1:33" x14ac:dyDescent="0.25">
      <c r="A12" s="139"/>
      <c r="B12" s="22" t="s">
        <v>39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2"/>
      <c r="P12" s="142"/>
      <c r="Q12" s="144"/>
      <c r="R12" s="146"/>
      <c r="S12" s="148"/>
      <c r="T12" s="140"/>
      <c r="U12" s="140"/>
      <c r="V12" s="140"/>
      <c r="W12" s="140"/>
      <c r="X12" s="140"/>
      <c r="Y12" s="140"/>
    </row>
    <row r="13" spans="1:33" ht="15" x14ac:dyDescent="0.25">
      <c r="A13" s="139">
        <v>6</v>
      </c>
      <c r="B13" s="22" t="s">
        <v>38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41"/>
      <c r="Q13" s="143"/>
      <c r="R13" s="145"/>
      <c r="S13" s="147"/>
      <c r="T13" s="140">
        <f>0.22+0.222*Q13</f>
        <v>0.22</v>
      </c>
      <c r="U13" s="140">
        <f>0.38+0.19*Q13</f>
        <v>0.38</v>
      </c>
      <c r="V13" s="140">
        <f>0.63+0.165*Q13</f>
        <v>0.63</v>
      </c>
      <c r="W13" s="140">
        <f>1.8+0.199*Q13</f>
        <v>1.8</v>
      </c>
      <c r="X13" s="140">
        <f>2.6+0.102*Q13</f>
        <v>2.6</v>
      </c>
      <c r="Y13" s="140">
        <f>4.5+0.084*Q13</f>
        <v>4.5</v>
      </c>
    </row>
    <row r="14" spans="1:33" x14ac:dyDescent="0.25">
      <c r="A14" s="139"/>
      <c r="B14" s="22" t="s">
        <v>39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2"/>
      <c r="P14" s="142"/>
      <c r="Q14" s="144"/>
      <c r="R14" s="146"/>
      <c r="S14" s="148"/>
      <c r="T14" s="140"/>
      <c r="U14" s="140"/>
      <c r="V14" s="140"/>
      <c r="W14" s="140"/>
      <c r="X14" s="140"/>
      <c r="Y14" s="140"/>
    </row>
    <row r="15" spans="1:33" ht="15" x14ac:dyDescent="0.25">
      <c r="A15" s="139">
        <v>7</v>
      </c>
      <c r="B15" s="22" t="s">
        <v>38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23"/>
      <c r="Q15" s="27"/>
      <c r="R15" s="29"/>
      <c r="S15" s="25"/>
      <c r="T15" s="140">
        <f>0.22+0.222*Q15</f>
        <v>0.22</v>
      </c>
      <c r="U15" s="140">
        <f>0.38+0.19*Q15</f>
        <v>0.38</v>
      </c>
      <c r="V15" s="140">
        <f>0.63+0.165*Q15</f>
        <v>0.63</v>
      </c>
      <c r="W15" s="140">
        <f>1.8+0.199*Q15</f>
        <v>1.8</v>
      </c>
      <c r="X15" s="140">
        <f>2.6+0.102*Q15</f>
        <v>2.6</v>
      </c>
      <c r="Y15" s="140">
        <f>4.5+0.084*Q15</f>
        <v>4.5</v>
      </c>
    </row>
    <row r="16" spans="1:33" x14ac:dyDescent="0.25">
      <c r="A16" s="139"/>
      <c r="B16" s="22" t="s">
        <v>39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2"/>
      <c r="P16" s="24"/>
      <c r="Q16" s="28"/>
      <c r="R16" s="30"/>
      <c r="S16" s="26"/>
      <c r="T16" s="140"/>
      <c r="U16" s="140"/>
      <c r="V16" s="140"/>
      <c r="W16" s="140"/>
      <c r="X16" s="140"/>
      <c r="Y16" s="140"/>
      <c r="AG16" s="5" t="s">
        <v>40</v>
      </c>
    </row>
    <row r="17" spans="1:25" ht="15" x14ac:dyDescent="0.25">
      <c r="A17" s="139">
        <v>8</v>
      </c>
      <c r="B17" s="22" t="s">
        <v>38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23"/>
      <c r="Q17" s="27"/>
      <c r="R17" s="29"/>
      <c r="S17" s="25"/>
      <c r="T17" s="140">
        <f>0.22+0.222*Q17</f>
        <v>0.22</v>
      </c>
      <c r="U17" s="140">
        <f>0.38+0.19*Q17</f>
        <v>0.38</v>
      </c>
      <c r="V17" s="140">
        <f>0.63+0.165*Q17</f>
        <v>0.63</v>
      </c>
      <c r="W17" s="140">
        <f>1.8+0.199*Q17</f>
        <v>1.8</v>
      </c>
      <c r="X17" s="140">
        <f>2.6+0.102*Q17</f>
        <v>2.6</v>
      </c>
      <c r="Y17" s="140">
        <f>4.5+0.084*Q17</f>
        <v>4.5</v>
      </c>
    </row>
    <row r="18" spans="1:25" x14ac:dyDescent="0.25">
      <c r="A18" s="139"/>
      <c r="B18" s="22" t="s">
        <v>39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2"/>
      <c r="P18" s="24"/>
      <c r="Q18" s="28"/>
      <c r="R18" s="30"/>
      <c r="S18" s="26"/>
      <c r="T18" s="140"/>
      <c r="U18" s="140"/>
      <c r="V18" s="140"/>
      <c r="W18" s="140"/>
      <c r="X18" s="140"/>
      <c r="Y18" s="140"/>
    </row>
    <row r="19" spans="1:25" ht="15" x14ac:dyDescent="0.25">
      <c r="A19" s="139">
        <v>9</v>
      </c>
      <c r="B19" s="22" t="s">
        <v>38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23"/>
      <c r="Q19" s="27"/>
      <c r="R19" s="29"/>
      <c r="S19" s="25"/>
      <c r="T19" s="140">
        <f>0.22+0.222*Q19</f>
        <v>0.22</v>
      </c>
      <c r="U19" s="140">
        <f>0.38+0.19*Q19</f>
        <v>0.38</v>
      </c>
      <c r="V19" s="140">
        <f>0.63+0.165*Q19</f>
        <v>0.63</v>
      </c>
      <c r="W19" s="140">
        <f>1.8+0.199*Q19</f>
        <v>1.8</v>
      </c>
      <c r="X19" s="140">
        <f>2.6+0.102*Q19</f>
        <v>2.6</v>
      </c>
      <c r="Y19" s="140">
        <f>4.5+0.084*Q19</f>
        <v>4.5</v>
      </c>
    </row>
    <row r="20" spans="1:25" x14ac:dyDescent="0.25">
      <c r="A20" s="139"/>
      <c r="B20" s="22" t="s">
        <v>39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2"/>
      <c r="P20" s="24"/>
      <c r="Q20" s="28"/>
      <c r="R20" s="30"/>
      <c r="S20" s="26"/>
      <c r="T20" s="140"/>
      <c r="U20" s="140"/>
      <c r="V20" s="140"/>
      <c r="W20" s="140"/>
      <c r="X20" s="140"/>
      <c r="Y20" s="140"/>
    </row>
    <row r="21" spans="1:25" ht="15" x14ac:dyDescent="0.25">
      <c r="A21" s="139">
        <v>10</v>
      </c>
      <c r="B21" s="22" t="s">
        <v>38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23"/>
      <c r="Q21" s="27"/>
      <c r="R21" s="29"/>
      <c r="S21" s="25"/>
      <c r="T21" s="20">
        <f>0.22+0.222*Q21</f>
        <v>0.22</v>
      </c>
      <c r="U21" s="21">
        <f>0.38+0.19*Q21</f>
        <v>0.38</v>
      </c>
      <c r="V21" s="21">
        <f>0.63+0.165*Q21</f>
        <v>0.63</v>
      </c>
      <c r="W21" s="21">
        <f>1.8+0.199*Q21</f>
        <v>1.8</v>
      </c>
      <c r="X21" s="21">
        <f>2.6+0.102*Q21</f>
        <v>2.6</v>
      </c>
      <c r="Y21" s="21">
        <f>4.5+0.084*Q21</f>
        <v>4.5</v>
      </c>
    </row>
    <row r="22" spans="1:25" x14ac:dyDescent="0.25">
      <c r="A22" s="139"/>
      <c r="B22" s="22" t="s">
        <v>39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2"/>
      <c r="P22" s="24"/>
      <c r="Q22" s="28"/>
      <c r="R22" s="30"/>
      <c r="S22" s="26"/>
      <c r="T22" s="20"/>
      <c r="U22" s="21"/>
      <c r="V22" s="21"/>
      <c r="W22" s="21"/>
      <c r="X22" s="21"/>
      <c r="Y22" s="21"/>
    </row>
    <row r="23" spans="1:25" ht="15" x14ac:dyDescent="0.25">
      <c r="A23" s="139">
        <v>11</v>
      </c>
      <c r="B23" s="22" t="s">
        <v>38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23"/>
      <c r="Q23" s="27"/>
      <c r="R23" s="29"/>
      <c r="S23" s="25"/>
      <c r="T23" s="20">
        <f>0.22+0.222*Q23</f>
        <v>0.22</v>
      </c>
      <c r="U23" s="21">
        <f>0.38+0.19*Q23</f>
        <v>0.38</v>
      </c>
      <c r="V23" s="21">
        <f>0.63+0.165*Q23</f>
        <v>0.63</v>
      </c>
      <c r="W23" s="21">
        <f>1.8+0.199*Q23</f>
        <v>1.8</v>
      </c>
      <c r="X23" s="21">
        <f>2.6+0.102*Q23</f>
        <v>2.6</v>
      </c>
      <c r="Y23" s="21">
        <f>4.5+0.084*Q23</f>
        <v>4.5</v>
      </c>
    </row>
    <row r="24" spans="1:25" x14ac:dyDescent="0.25">
      <c r="A24" s="139"/>
      <c r="B24" s="22" t="s">
        <v>39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12"/>
      <c r="P24" s="24"/>
      <c r="Q24" s="28"/>
      <c r="R24" s="30"/>
      <c r="S24" s="26"/>
      <c r="T24" s="20"/>
      <c r="U24" s="21"/>
      <c r="V24" s="21"/>
      <c r="W24" s="21"/>
      <c r="X24" s="21"/>
      <c r="Y24" s="21"/>
    </row>
    <row r="25" spans="1:25" ht="15" x14ac:dyDescent="0.25">
      <c r="A25" s="139">
        <v>12</v>
      </c>
      <c r="B25" s="22" t="s">
        <v>38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23"/>
      <c r="Q25" s="27"/>
      <c r="R25" s="29"/>
      <c r="S25" s="25"/>
      <c r="T25" s="20">
        <f>0.22+0.222*Q25</f>
        <v>0.22</v>
      </c>
      <c r="U25" s="21">
        <f>0.38+0.19*Q25</f>
        <v>0.38</v>
      </c>
      <c r="V25" s="21">
        <f>0.63+0.165*Q25</f>
        <v>0.63</v>
      </c>
      <c r="W25" s="21">
        <f>1.8+0.199*Q25</f>
        <v>1.8</v>
      </c>
      <c r="X25" s="21">
        <f>2.6+0.102*Q25</f>
        <v>2.6</v>
      </c>
      <c r="Y25" s="21">
        <f>4.5+0.084*Q25</f>
        <v>4.5</v>
      </c>
    </row>
    <row r="26" spans="1:25" x14ac:dyDescent="0.25">
      <c r="A26" s="139"/>
      <c r="B26" s="22" t="s">
        <v>39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12"/>
      <c r="P26" s="24"/>
      <c r="Q26" s="28"/>
      <c r="R26" s="30"/>
      <c r="S26" s="26"/>
      <c r="T26" s="20"/>
      <c r="U26" s="21"/>
      <c r="V26" s="21"/>
      <c r="W26" s="21"/>
      <c r="X26" s="21"/>
      <c r="Y26" s="21"/>
    </row>
    <row r="27" spans="1:25" ht="15" x14ac:dyDescent="0.25">
      <c r="A27" s="139">
        <v>13</v>
      </c>
      <c r="B27" s="22" t="s">
        <v>38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23"/>
      <c r="Q27" s="27"/>
      <c r="R27" s="29"/>
      <c r="S27" s="25"/>
      <c r="T27" s="20">
        <f>0.22+0.222*Q27</f>
        <v>0.22</v>
      </c>
      <c r="U27" s="21">
        <f>0.38+0.19*Q27</f>
        <v>0.38</v>
      </c>
      <c r="V27" s="21">
        <f>0.63+0.165*Q27</f>
        <v>0.63</v>
      </c>
      <c r="W27" s="21">
        <f>1.8+0.199*Q27</f>
        <v>1.8</v>
      </c>
      <c r="X27" s="21">
        <f>2.6+0.102*Q27</f>
        <v>2.6</v>
      </c>
      <c r="Y27" s="21">
        <f>4.5+0.084*Q27</f>
        <v>4.5</v>
      </c>
    </row>
    <row r="28" spans="1:25" x14ac:dyDescent="0.25">
      <c r="A28" s="139"/>
      <c r="B28" s="22" t="s">
        <v>39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2"/>
      <c r="P28" s="24"/>
      <c r="Q28" s="28"/>
      <c r="R28" s="30"/>
      <c r="S28" s="26"/>
      <c r="T28" s="20"/>
      <c r="U28" s="21"/>
      <c r="V28" s="21"/>
      <c r="W28" s="21"/>
      <c r="X28" s="21"/>
      <c r="Y28" s="21"/>
    </row>
    <row r="29" spans="1:25" ht="15" x14ac:dyDescent="0.25">
      <c r="A29" s="139">
        <v>14</v>
      </c>
      <c r="B29" s="22" t="s">
        <v>38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23"/>
      <c r="Q29" s="27"/>
      <c r="R29" s="29"/>
      <c r="S29" s="25"/>
      <c r="T29" s="20">
        <f>0.22+0.222*Q29</f>
        <v>0.22</v>
      </c>
      <c r="U29" s="21">
        <f>0.38+0.19*Q29</f>
        <v>0.38</v>
      </c>
      <c r="V29" s="21">
        <f>0.63+0.165*Q29</f>
        <v>0.63</v>
      </c>
      <c r="W29" s="21">
        <f>1.8+0.199*Q29</f>
        <v>1.8</v>
      </c>
      <c r="X29" s="21">
        <f>2.6+0.102*Q29</f>
        <v>2.6</v>
      </c>
      <c r="Y29" s="21">
        <f>4.5+0.084*Q29</f>
        <v>4.5</v>
      </c>
    </row>
    <row r="30" spans="1:25" x14ac:dyDescent="0.25">
      <c r="A30" s="139"/>
      <c r="B30" s="22" t="s">
        <v>39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2"/>
      <c r="P30" s="24"/>
      <c r="Q30" s="28"/>
      <c r="R30" s="30"/>
      <c r="S30" s="26"/>
      <c r="T30" s="20"/>
      <c r="U30" s="21"/>
      <c r="V30" s="21"/>
      <c r="W30" s="21"/>
      <c r="X30" s="21"/>
      <c r="Y30" s="21"/>
    </row>
    <row r="31" spans="1:25" ht="15" x14ac:dyDescent="0.25">
      <c r="A31" s="139">
        <v>15</v>
      </c>
      <c r="B31" s="22" t="s">
        <v>38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23"/>
      <c r="Q31" s="27"/>
      <c r="R31" s="29"/>
      <c r="S31" s="25"/>
      <c r="T31" s="20">
        <f>0.22+0.222*Q31</f>
        <v>0.22</v>
      </c>
      <c r="U31" s="21">
        <f>0.38+0.19*Q31</f>
        <v>0.38</v>
      </c>
      <c r="V31" s="21">
        <f>0.63+0.165*Q31</f>
        <v>0.63</v>
      </c>
      <c r="W31" s="21">
        <f>1.8+0.199*Q31</f>
        <v>1.8</v>
      </c>
      <c r="X31" s="21">
        <f>2.6+0.102*Q31</f>
        <v>2.6</v>
      </c>
      <c r="Y31" s="21">
        <f>4.5+0.084*Q31</f>
        <v>4.5</v>
      </c>
    </row>
    <row r="32" spans="1:25" x14ac:dyDescent="0.25">
      <c r="A32" s="139"/>
      <c r="B32" s="22" t="s">
        <v>39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2"/>
      <c r="P32" s="24"/>
      <c r="Q32" s="28"/>
      <c r="R32" s="30"/>
      <c r="S32" s="26"/>
      <c r="T32" s="20"/>
      <c r="U32" s="21"/>
      <c r="V32" s="21"/>
      <c r="W32" s="21"/>
      <c r="X32" s="21"/>
      <c r="Y32" s="21"/>
    </row>
    <row r="33" spans="1:25" s="13" customFormat="1" x14ac:dyDescent="0.25">
      <c r="A33" s="13" t="s">
        <v>41</v>
      </c>
      <c r="C33" s="14">
        <f t="shared" ref="C33:O33" si="0">SUM(C3,C5,C7,C9,C11,C13,C15,C17,C19,C21,C23,C25,C27,C29,C31)</f>
        <v>144.9</v>
      </c>
      <c r="D33" s="14">
        <f t="shared" si="0"/>
        <v>0</v>
      </c>
      <c r="E33" s="14">
        <f t="shared" si="0"/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0</v>
      </c>
      <c r="M33" s="14">
        <f t="shared" si="0"/>
        <v>0</v>
      </c>
      <c r="N33" s="14">
        <f t="shared" si="0"/>
        <v>0</v>
      </c>
      <c r="O33" s="14">
        <f t="shared" si="0"/>
        <v>144.9</v>
      </c>
      <c r="P33" s="15">
        <f>SUM(P3:P32)</f>
        <v>1</v>
      </c>
      <c r="Q33" s="16">
        <f>SUM(Q3:Q32)</f>
        <v>2.8255500000000003E-2</v>
      </c>
      <c r="R33" s="16"/>
      <c r="S33" s="17">
        <f t="shared" ref="S33:Y33" si="1">SUM(S3:S32)</f>
        <v>0.16970454075000002</v>
      </c>
      <c r="T33" s="18">
        <f t="shared" si="1"/>
        <v>3.3062727210000009</v>
      </c>
      <c r="U33" s="18">
        <f t="shared" si="1"/>
        <v>5.7053685449999989</v>
      </c>
      <c r="V33" s="18">
        <f t="shared" si="1"/>
        <v>9.4546621575000014</v>
      </c>
      <c r="W33" s="18">
        <f t="shared" si="1"/>
        <v>27.005622844500007</v>
      </c>
      <c r="X33" s="18">
        <f t="shared" si="1"/>
        <v>39.002882061000008</v>
      </c>
      <c r="Y33" s="18">
        <f t="shared" si="1"/>
        <v>67.502373462000008</v>
      </c>
    </row>
    <row r="38" spans="1:25" ht="15" x14ac:dyDescent="0.25">
      <c r="A38" s="149" t="s">
        <v>43</v>
      </c>
      <c r="B38" s="150" t="s">
        <v>44</v>
      </c>
      <c r="C38" s="150"/>
      <c r="D38" s="150"/>
      <c r="E38" s="150"/>
      <c r="F38" s="150"/>
      <c r="G38" s="150"/>
      <c r="H38" s="150"/>
      <c r="I38" s="150"/>
      <c r="J38" s="150"/>
      <c r="K38" s="150"/>
      <c r="N38" s="22" t="s">
        <v>45</v>
      </c>
      <c r="O38" s="31" t="s">
        <v>46</v>
      </c>
      <c r="P38" s="31"/>
      <c r="Q38" s="31"/>
      <c r="R38" s="32"/>
      <c r="S38" s="31"/>
    </row>
    <row r="39" spans="1:25" ht="38.25" x14ac:dyDescent="0.25">
      <c r="A39" s="149"/>
      <c r="B39" s="33" t="s">
        <v>47</v>
      </c>
      <c r="C39" s="33" t="s">
        <v>48</v>
      </c>
      <c r="D39" s="34" t="s">
        <v>49</v>
      </c>
      <c r="E39" s="33" t="s">
        <v>50</v>
      </c>
      <c r="F39" s="33" t="s">
        <v>51</v>
      </c>
      <c r="G39" s="33" t="s">
        <v>52</v>
      </c>
      <c r="H39" s="33" t="s">
        <v>53</v>
      </c>
      <c r="I39" s="33" t="s">
        <v>54</v>
      </c>
      <c r="J39" s="33" t="s">
        <v>55</v>
      </c>
      <c r="K39" s="33" t="s">
        <v>56</v>
      </c>
      <c r="N39" s="22" t="s">
        <v>57</v>
      </c>
      <c r="O39" s="31"/>
      <c r="P39" s="31"/>
      <c r="Q39" s="31"/>
      <c r="R39" s="32"/>
      <c r="S39" s="35">
        <v>2.5760000000000001</v>
      </c>
    </row>
    <row r="40" spans="1:25" ht="15" x14ac:dyDescent="0.25">
      <c r="A40" s="36">
        <v>1</v>
      </c>
      <c r="B40" s="37">
        <v>1</v>
      </c>
      <c r="C40" s="37">
        <v>1.2</v>
      </c>
      <c r="D40" s="38">
        <v>1.3</v>
      </c>
      <c r="E40" s="37">
        <v>1.5</v>
      </c>
      <c r="F40" s="37"/>
      <c r="G40" s="37"/>
      <c r="H40" s="37"/>
      <c r="I40" s="37"/>
      <c r="J40" s="37"/>
      <c r="K40" s="37"/>
      <c r="N40" s="22"/>
      <c r="O40" s="31"/>
      <c r="P40" s="31"/>
      <c r="Q40" s="31"/>
      <c r="R40" s="32"/>
      <c r="S40" s="31"/>
    </row>
    <row r="41" spans="1:25" ht="15" x14ac:dyDescent="0.25">
      <c r="A41" s="36">
        <v>2</v>
      </c>
      <c r="B41" s="39">
        <v>1.2</v>
      </c>
      <c r="C41" s="37">
        <v>1.5</v>
      </c>
      <c r="D41" s="38">
        <v>1.6</v>
      </c>
      <c r="E41" s="37">
        <v>2</v>
      </c>
      <c r="F41" s="37">
        <v>2.2000000000000002</v>
      </c>
      <c r="G41" s="37">
        <v>2.25</v>
      </c>
      <c r="H41" s="37"/>
      <c r="I41" s="37"/>
      <c r="J41" s="37"/>
      <c r="K41" s="37"/>
      <c r="N41" s="22"/>
      <c r="O41" s="35">
        <v>2</v>
      </c>
      <c r="P41" s="31"/>
      <c r="Q41" s="31"/>
      <c r="R41" s="32"/>
      <c r="S41" s="40">
        <f>B41</f>
        <v>1.2</v>
      </c>
    </row>
    <row r="42" spans="1:25" ht="15" x14ac:dyDescent="0.25">
      <c r="A42" s="36">
        <v>3</v>
      </c>
      <c r="B42" s="38">
        <v>1.3</v>
      </c>
      <c r="C42" s="37">
        <v>1.6</v>
      </c>
      <c r="D42" s="38">
        <v>2</v>
      </c>
      <c r="E42" s="37">
        <v>2</v>
      </c>
      <c r="F42" s="37">
        <v>2.2000000000000002</v>
      </c>
      <c r="G42" s="37">
        <v>2.25</v>
      </c>
      <c r="H42" s="37">
        <v>2.4</v>
      </c>
      <c r="I42" s="37">
        <v>2.5</v>
      </c>
      <c r="J42" s="37">
        <v>2.7</v>
      </c>
      <c r="K42" s="37">
        <v>2.9</v>
      </c>
      <c r="N42" s="22"/>
      <c r="O42" s="31"/>
      <c r="P42" s="31"/>
      <c r="Q42" s="31"/>
      <c r="R42" s="32"/>
      <c r="S42" s="41"/>
    </row>
    <row r="43" spans="1:25" ht="15" x14ac:dyDescent="0.25">
      <c r="A43" s="36">
        <v>4</v>
      </c>
      <c r="B43" s="37">
        <v>1.5</v>
      </c>
      <c r="C43" s="37">
        <v>2</v>
      </c>
      <c r="D43" s="38">
        <v>2</v>
      </c>
      <c r="E43" s="37">
        <v>2</v>
      </c>
      <c r="F43" s="37">
        <v>2.2000000000000002</v>
      </c>
      <c r="G43" s="37">
        <v>2.4</v>
      </c>
      <c r="H43" s="37">
        <v>2.5</v>
      </c>
      <c r="I43" s="37">
        <v>2.6</v>
      </c>
      <c r="J43" s="37">
        <v>2.9</v>
      </c>
      <c r="K43" s="37">
        <v>3</v>
      </c>
      <c r="N43" s="22"/>
      <c r="O43" s="31"/>
      <c r="P43" s="31"/>
      <c r="Q43" s="31"/>
      <c r="R43" s="32"/>
      <c r="S43" s="31"/>
    </row>
    <row r="44" spans="1:25" ht="15" x14ac:dyDescent="0.25">
      <c r="A44" s="36">
        <v>5</v>
      </c>
      <c r="B44" s="37">
        <v>1.6</v>
      </c>
      <c r="C44" s="37">
        <v>2</v>
      </c>
      <c r="D44" s="38">
        <v>2</v>
      </c>
      <c r="E44" s="37">
        <v>2.25</v>
      </c>
      <c r="F44" s="37">
        <v>2.25</v>
      </c>
      <c r="G44" s="37">
        <v>2.5</v>
      </c>
      <c r="H44" s="37">
        <v>2.6</v>
      </c>
      <c r="I44" s="37">
        <v>2.7</v>
      </c>
      <c r="J44" s="37">
        <v>3</v>
      </c>
      <c r="K44" s="37">
        <v>3.1</v>
      </c>
      <c r="N44" s="22"/>
      <c r="O44" s="31"/>
      <c r="P44" s="31"/>
      <c r="Q44" s="31"/>
      <c r="R44" s="32"/>
      <c r="S44" s="31"/>
    </row>
    <row r="45" spans="1:25" ht="15" x14ac:dyDescent="0.25">
      <c r="A45" s="36">
        <v>6</v>
      </c>
      <c r="B45" s="37">
        <v>2</v>
      </c>
      <c r="C45" s="37">
        <v>2</v>
      </c>
      <c r="D45" s="38">
        <v>2</v>
      </c>
      <c r="E45" s="37">
        <v>2.25</v>
      </c>
      <c r="F45" s="37">
        <v>2.2999999999999998</v>
      </c>
      <c r="G45" s="37">
        <v>2.6</v>
      </c>
      <c r="H45" s="37">
        <v>2.7</v>
      </c>
      <c r="I45" s="37">
        <v>2.8</v>
      </c>
      <c r="J45" s="37">
        <v>3</v>
      </c>
      <c r="K45" s="37">
        <v>3.1</v>
      </c>
      <c r="N45" s="22"/>
      <c r="O45" s="31"/>
      <c r="P45" s="31"/>
      <c r="Q45" s="31"/>
      <c r="R45" s="32"/>
      <c r="S45" s="31"/>
    </row>
    <row r="46" spans="1:25" ht="15" x14ac:dyDescent="0.25">
      <c r="A46" s="36">
        <v>7</v>
      </c>
      <c r="B46" s="37">
        <v>2</v>
      </c>
      <c r="C46" s="37">
        <v>2</v>
      </c>
      <c r="D46" s="38">
        <v>2</v>
      </c>
      <c r="E46" s="37">
        <v>2.25</v>
      </c>
      <c r="F46" s="37">
        <v>2.4</v>
      </c>
      <c r="G46" s="37">
        <v>2.7</v>
      </c>
      <c r="H46" s="37">
        <v>2.8</v>
      </c>
      <c r="I46" s="37">
        <v>2.9</v>
      </c>
      <c r="J46" s="37">
        <v>3.1</v>
      </c>
      <c r="K46" s="37">
        <v>3.2</v>
      </c>
      <c r="N46" s="22"/>
      <c r="O46" s="31"/>
      <c r="P46" s="31"/>
      <c r="Q46" s="31"/>
      <c r="R46" s="32"/>
      <c r="S46" s="31"/>
    </row>
    <row r="47" spans="1:25" ht="15" x14ac:dyDescent="0.25">
      <c r="A47" s="36" t="s">
        <v>58</v>
      </c>
      <c r="B47" s="37">
        <v>2</v>
      </c>
      <c r="C47" s="37">
        <v>2.25</v>
      </c>
      <c r="D47" s="38">
        <v>2.25</v>
      </c>
      <c r="E47" s="37">
        <v>2.4</v>
      </c>
      <c r="F47" s="37">
        <v>2.5</v>
      </c>
      <c r="G47" s="37">
        <v>2.8</v>
      </c>
      <c r="H47" s="37">
        <v>2.9</v>
      </c>
      <c r="I47" s="37">
        <v>3</v>
      </c>
      <c r="J47" s="37">
        <v>3.1</v>
      </c>
      <c r="K47" s="37">
        <v>3.2</v>
      </c>
      <c r="N47" s="22"/>
      <c r="O47" s="31"/>
      <c r="P47" s="31"/>
      <c r="Q47" s="31"/>
      <c r="R47" s="32"/>
      <c r="S47" s="31"/>
    </row>
    <row r="48" spans="1:25" ht="15" x14ac:dyDescent="0.25">
      <c r="A48" s="36" t="s">
        <v>59</v>
      </c>
      <c r="B48" s="37">
        <v>2</v>
      </c>
      <c r="C48" s="37">
        <v>2.25</v>
      </c>
      <c r="D48" s="38">
        <v>2.2999999999999998</v>
      </c>
      <c r="E48" s="37">
        <v>2.5</v>
      </c>
      <c r="F48" s="37">
        <v>2.6</v>
      </c>
      <c r="G48" s="37">
        <v>2.9</v>
      </c>
      <c r="H48" s="37">
        <v>3</v>
      </c>
      <c r="I48" s="37">
        <v>3</v>
      </c>
      <c r="J48" s="37">
        <v>3.2</v>
      </c>
      <c r="K48" s="37">
        <v>3.3</v>
      </c>
      <c r="N48" s="22"/>
      <c r="O48" s="31"/>
      <c r="P48" s="31"/>
      <c r="Q48" s="31"/>
      <c r="R48" s="32"/>
      <c r="S48" s="31"/>
    </row>
    <row r="49" spans="1:19" ht="15" x14ac:dyDescent="0.25">
      <c r="A49" s="36" t="s">
        <v>60</v>
      </c>
      <c r="B49" s="37"/>
      <c r="C49" s="37">
        <v>2.2999999999999998</v>
      </c>
      <c r="D49" s="38">
        <v>2.5</v>
      </c>
      <c r="E49" s="37">
        <v>2.6</v>
      </c>
      <c r="F49" s="37">
        <v>2.7</v>
      </c>
      <c r="G49" s="37">
        <v>3</v>
      </c>
      <c r="H49" s="37">
        <v>3</v>
      </c>
      <c r="I49" s="37">
        <v>3</v>
      </c>
      <c r="J49" s="37">
        <v>3.2</v>
      </c>
      <c r="K49" s="37">
        <v>3.5</v>
      </c>
      <c r="N49" s="22"/>
      <c r="O49" s="22"/>
      <c r="P49" s="22"/>
      <c r="Q49" s="22"/>
      <c r="S49" s="31"/>
    </row>
    <row r="50" spans="1:19" ht="15.75" x14ac:dyDescent="0.25">
      <c r="N50" s="22" t="s">
        <v>61</v>
      </c>
      <c r="O50" s="22">
        <v>1</v>
      </c>
      <c r="P50" s="22"/>
      <c r="Q50" s="22"/>
      <c r="S50" s="22">
        <v>0</v>
      </c>
    </row>
    <row r="51" spans="1:19" ht="25.5" x14ac:dyDescent="0.25">
      <c r="P51" s="19" t="s">
        <v>42</v>
      </c>
      <c r="Q51" s="19"/>
      <c r="S51" s="17">
        <f>SUM(S40:S49)*S50</f>
        <v>0</v>
      </c>
    </row>
  </sheetData>
  <mergeCells count="97">
    <mergeCell ref="A38:A39"/>
    <mergeCell ref="B38:K38"/>
    <mergeCell ref="Y3:Y4"/>
    <mergeCell ref="A1:S1"/>
    <mergeCell ref="C2:O2"/>
    <mergeCell ref="A3: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Q5:Q6"/>
    <mergeCell ref="R5:R6"/>
    <mergeCell ref="S5:S6"/>
    <mergeCell ref="A7:A8"/>
    <mergeCell ref="P7:P8"/>
    <mergeCell ref="Q7:Q8"/>
    <mergeCell ref="R7:R8"/>
    <mergeCell ref="S7:S8"/>
    <mergeCell ref="Y7:Y8"/>
    <mergeCell ref="U5:U6"/>
    <mergeCell ref="V5:V6"/>
    <mergeCell ref="W5:W6"/>
    <mergeCell ref="X5:X6"/>
    <mergeCell ref="Y5:Y6"/>
    <mergeCell ref="U7:U8"/>
    <mergeCell ref="V7:V8"/>
    <mergeCell ref="W7:W8"/>
    <mergeCell ref="X7:X8"/>
    <mergeCell ref="T5:T6"/>
    <mergeCell ref="A11:A12"/>
    <mergeCell ref="P11:P12"/>
    <mergeCell ref="Q11:Q12"/>
    <mergeCell ref="R11:R12"/>
    <mergeCell ref="S11:S12"/>
    <mergeCell ref="A9:A10"/>
    <mergeCell ref="P9:P10"/>
    <mergeCell ref="Q9:Q10"/>
    <mergeCell ref="R9:R10"/>
    <mergeCell ref="S9:S10"/>
    <mergeCell ref="T11:T12"/>
    <mergeCell ref="T9:T10"/>
    <mergeCell ref="T7:T8"/>
    <mergeCell ref="A5:A6"/>
    <mergeCell ref="P5:P6"/>
    <mergeCell ref="U11:U12"/>
    <mergeCell ref="V11:V12"/>
    <mergeCell ref="W11:W12"/>
    <mergeCell ref="X11:X12"/>
    <mergeCell ref="Y11:Y12"/>
    <mergeCell ref="U9:U10"/>
    <mergeCell ref="V9:V10"/>
    <mergeCell ref="W9:W10"/>
    <mergeCell ref="X9:X10"/>
    <mergeCell ref="Y9:Y10"/>
    <mergeCell ref="X15:X16"/>
    <mergeCell ref="Y15:Y16"/>
    <mergeCell ref="U13:U14"/>
    <mergeCell ref="V13:V14"/>
    <mergeCell ref="W13:W14"/>
    <mergeCell ref="X13:X14"/>
    <mergeCell ref="Y13:Y14"/>
    <mergeCell ref="T13:T14"/>
    <mergeCell ref="A15:A16"/>
    <mergeCell ref="A13:A14"/>
    <mergeCell ref="P13:P14"/>
    <mergeCell ref="Q13:Q14"/>
    <mergeCell ref="R13:R14"/>
    <mergeCell ref="S13:S14"/>
    <mergeCell ref="A17:A18"/>
    <mergeCell ref="T15:T16"/>
    <mergeCell ref="U15:U16"/>
    <mergeCell ref="V15:V16"/>
    <mergeCell ref="W15:W16"/>
    <mergeCell ref="T17:T18"/>
    <mergeCell ref="W19:W20"/>
    <mergeCell ref="X19:X20"/>
    <mergeCell ref="Y19:Y20"/>
    <mergeCell ref="U17:U18"/>
    <mergeCell ref="V17:V18"/>
    <mergeCell ref="W17:W18"/>
    <mergeCell ref="X17:X18"/>
    <mergeCell ref="Y17:Y18"/>
    <mergeCell ref="A23:A24"/>
    <mergeCell ref="A25:A26"/>
    <mergeCell ref="A27:A28"/>
    <mergeCell ref="A29:A30"/>
    <mergeCell ref="A31:A32"/>
    <mergeCell ref="A21:A22"/>
    <mergeCell ref="T19:T20"/>
    <mergeCell ref="U19:U20"/>
    <mergeCell ref="V19:V20"/>
    <mergeCell ref="A19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Числ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НикишкинаЕМ</dc:creator>
  <cp:lastModifiedBy>Григорьева Наталья Сергеевна</cp:lastModifiedBy>
  <cp:lastPrinted>2022-06-01T05:33:27Z</cp:lastPrinted>
  <dcterms:created xsi:type="dcterms:W3CDTF">2015-09-10T07:35:19Z</dcterms:created>
  <dcterms:modified xsi:type="dcterms:W3CDTF">2026-06-04T11:36:16Z</dcterms:modified>
</cp:coreProperties>
</file>